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0pdpmjm\Documents\Assignments\ASA(CW) Counting all Benefits policy Implementation\C-BEST\"/>
    </mc:Choice>
  </mc:AlternateContent>
  <xr:revisionPtr revIDLastSave="0" documentId="8_{5B684B1D-C0F3-4967-BD8A-359877FD0DAF}" xr6:coauthVersionLast="47" xr6:coauthVersionMax="47" xr10:uidLastSave="{00000000-0000-0000-0000-000000000000}"/>
  <bookViews>
    <workbookView xWindow="-28920" yWindow="-120" windowWidth="29040" windowHeight="15840" tabRatio="738" activeTab="11" xr2:uid="{5BF73AE4-86BD-4004-8000-09B6A2FA06F1}"/>
  </bookViews>
  <sheets>
    <sheet name="INSTRUCTIONS" sheetId="10" r:id="rId1"/>
    <sheet name="CSRM-NED" sheetId="2" r:id="rId2"/>
    <sheet name="CSRM-RED" sheetId="9" r:id="rId3"/>
    <sheet name="CSRM-OSE" sheetId="11" r:id="rId4"/>
    <sheet name="CSRM-EQ" sheetId="12" r:id="rId5"/>
    <sheet name="NAV-NED" sheetId="13" r:id="rId6"/>
    <sheet name="NAV-RED" sheetId="14" r:id="rId7"/>
    <sheet name="NAV-OSE" sheetId="15" r:id="rId8"/>
    <sheet name="NAV-EQ" sheetId="3" r:id="rId9"/>
    <sheet name="FRM-NED" sheetId="16" r:id="rId10"/>
    <sheet name="FRM-RED" sheetId="17" r:id="rId11"/>
    <sheet name="FRM-OSE" sheetId="18" r:id="rId12"/>
    <sheet name="FRM-EQ" sheetId="6" r:id="rId13"/>
    <sheet name="EcosystemRestoration-NER" sheetId="19" r:id="rId14"/>
    <sheet name="EcosystemRestoration-NED" sheetId="20" r:id="rId15"/>
    <sheet name="EcosystemRestoration-RED" sheetId="21" r:id="rId16"/>
    <sheet name="EcosystemRestoration-OSE" sheetId="7" r:id="rId17"/>
    <sheet name="MultipurposeDam-Res-NED" sheetId="22" r:id="rId18"/>
    <sheet name="MultipurposeDam-Res-RED" sheetId="23" r:id="rId19"/>
    <sheet name="MultipurposeDam-Res-OSE" sheetId="24" r:id="rId20"/>
    <sheet name="MultipurposeDam-Res-EQ" sheetId="8" r:id="rId21"/>
  </sheets>
  <definedNames>
    <definedName name="_xlnm.Print_Area" localSheetId="4">'CSRM-EQ'!$A$1:$R$9</definedName>
    <definedName name="_xlnm.Print_Area" localSheetId="1">'CSRM-NED'!$A$1:$R$15</definedName>
    <definedName name="_xlnm.Print_Area" localSheetId="3">'CSRM-OSE'!$A$1:$R$24</definedName>
    <definedName name="_xlnm.Print_Area" localSheetId="2">'CSRM-RED'!$A$1:$R$17</definedName>
    <definedName name="_xlnm.Print_Area" localSheetId="14">'EcosystemRestoration-NED'!$A$1:$R$9</definedName>
    <definedName name="_xlnm.Print_Area" localSheetId="13">'EcosystemRestoration-NER'!$A$1:$R$9</definedName>
    <definedName name="_xlnm.Print_Area" localSheetId="16">'EcosystemRestoration-OSE'!$A$1:$R$9</definedName>
    <definedName name="_xlnm.Print_Area" localSheetId="15">'EcosystemRestoration-RED'!$A$1:$R$9</definedName>
    <definedName name="_xlnm.Print_Area" localSheetId="12">'FRM-EQ'!$A$1:$R$9</definedName>
    <definedName name="_xlnm.Print_Area" localSheetId="9">'FRM-NED'!$A$1:$R$9</definedName>
    <definedName name="_xlnm.Print_Area" localSheetId="11">'FRM-OSE'!$A$1:$R$9</definedName>
    <definedName name="_xlnm.Print_Area" localSheetId="10">'FRM-RED'!$A$1:$R$9</definedName>
    <definedName name="_xlnm.Print_Area" localSheetId="0">INSTRUCTIONS!$A$1:$D$30</definedName>
    <definedName name="_xlnm.Print_Area" localSheetId="20">'MultipurposeDam-Res-EQ'!$A$1:$R$9</definedName>
    <definedName name="_xlnm.Print_Area" localSheetId="17">'MultipurposeDam-Res-NED'!$A$1:$R$9</definedName>
    <definedName name="_xlnm.Print_Area" localSheetId="19">'MultipurposeDam-Res-OSE'!$A$1:$R$9</definedName>
    <definedName name="_xlnm.Print_Area" localSheetId="18">'MultipurposeDam-Res-RED'!$A$1:$R$9</definedName>
    <definedName name="_xlnm.Print_Area" localSheetId="8">'NAV-EQ'!$A$1:$R$9</definedName>
    <definedName name="_xlnm.Print_Area" localSheetId="5">'NAV-NED'!$A$1:$R$9</definedName>
    <definedName name="_xlnm.Print_Area" localSheetId="7">'NAV-OSE'!$A$1:$R$9</definedName>
    <definedName name="_xlnm.Print_Area" localSheetId="6">'NAV-RED'!$A$1:$R$9</definedName>
    <definedName name="_xlnm.Print_Titles" localSheetId="4">'CSRM-EQ'!$1:$2</definedName>
    <definedName name="_xlnm.Print_Titles" localSheetId="1">'CSRM-NED'!$1:$2</definedName>
    <definedName name="_xlnm.Print_Titles" localSheetId="3">'CSRM-OSE'!$1:$2</definedName>
    <definedName name="_xlnm.Print_Titles" localSheetId="2">'CSRM-RED'!$1:$2</definedName>
    <definedName name="_xlnm.Print_Titles" localSheetId="14">'EcosystemRestoration-NED'!$1:$2</definedName>
    <definedName name="_xlnm.Print_Titles" localSheetId="13">'EcosystemRestoration-NER'!$1:$2</definedName>
    <definedName name="_xlnm.Print_Titles" localSheetId="16">'EcosystemRestoration-OSE'!$1:$2</definedName>
    <definedName name="_xlnm.Print_Titles" localSheetId="15">'EcosystemRestoration-RED'!$1:$2</definedName>
    <definedName name="_xlnm.Print_Titles" localSheetId="12">'FRM-EQ'!$1:$2</definedName>
    <definedName name="_xlnm.Print_Titles" localSheetId="9">'FRM-NED'!$1:$2</definedName>
    <definedName name="_xlnm.Print_Titles" localSheetId="11">'FRM-OSE'!$1:$2</definedName>
    <definedName name="_xlnm.Print_Titles" localSheetId="10">'FRM-RED'!$1:$2</definedName>
    <definedName name="_xlnm.Print_Titles" localSheetId="20">'MultipurposeDam-Res-EQ'!$1:$2</definedName>
    <definedName name="_xlnm.Print_Titles" localSheetId="17">'MultipurposeDam-Res-NED'!$1:$2</definedName>
    <definedName name="_xlnm.Print_Titles" localSheetId="19">'MultipurposeDam-Res-OSE'!$1:$2</definedName>
    <definedName name="_xlnm.Print_Titles" localSheetId="18">'MultipurposeDam-Res-RED'!$1:$2</definedName>
    <definedName name="_xlnm.Print_Titles" localSheetId="8">'NAV-EQ'!$1:$2</definedName>
    <definedName name="_xlnm.Print_Titles" localSheetId="5">'NAV-NED'!$1:$2</definedName>
    <definedName name="_xlnm.Print_Titles" localSheetId="7">'NAV-OSE'!$1:$2</definedName>
    <definedName name="_xlnm.Print_Titles" localSheetId="6">'NAV-RED'!$1:$2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 l="1"/>
  <c r="A4" i="2"/>
  <c r="A5" i="2"/>
  <c r="A6" i="2"/>
  <c r="A7" i="2"/>
  <c r="A8" i="2"/>
  <c r="A9" i="2"/>
  <c r="A10" i="2"/>
  <c r="A11" i="2"/>
  <c r="A12" i="2"/>
  <c r="A13" i="2"/>
  <c r="A14" i="2"/>
  <c r="A15" i="2"/>
  <c r="A17" i="23"/>
  <c r="A16" i="23"/>
  <c r="A15" i="23"/>
  <c r="A14" i="23"/>
  <c r="A13" i="23"/>
  <c r="A12" i="23"/>
  <c r="A11" i="23"/>
  <c r="A10" i="23"/>
  <c r="A9" i="23"/>
  <c r="A20" i="21"/>
  <c r="A19" i="21"/>
  <c r="A18" i="21"/>
  <c r="A17" i="21"/>
  <c r="A16" i="21"/>
  <c r="A15" i="21"/>
  <c r="A14" i="21"/>
  <c r="A13" i="21"/>
  <c r="A12" i="21"/>
  <c r="O17" i="17"/>
  <c r="N17" i="17"/>
  <c r="A17" i="17"/>
  <c r="O16" i="17"/>
  <c r="N16" i="17"/>
  <c r="A16" i="17"/>
  <c r="O15" i="17"/>
  <c r="N15" i="17"/>
  <c r="A15" i="17"/>
  <c r="O14" i="17"/>
  <c r="N14" i="17"/>
  <c r="A14" i="17"/>
  <c r="O13" i="17"/>
  <c r="N13" i="17"/>
  <c r="A13" i="17"/>
  <c r="O12" i="17"/>
  <c r="N12" i="17"/>
  <c r="A12" i="17"/>
  <c r="O11" i="17"/>
  <c r="N11" i="17"/>
  <c r="A11" i="17"/>
  <c r="O10" i="17"/>
  <c r="N10" i="17"/>
  <c r="A10" i="17"/>
  <c r="P9" i="17"/>
  <c r="O9" i="17"/>
  <c r="N9" i="17"/>
  <c r="A9" i="17"/>
  <c r="O17" i="14"/>
  <c r="N17" i="14"/>
  <c r="A17" i="14"/>
  <c r="O16" i="14"/>
  <c r="N16" i="14"/>
  <c r="A16" i="14"/>
  <c r="O15" i="14"/>
  <c r="N15" i="14"/>
  <c r="A15" i="14"/>
  <c r="O14" i="14"/>
  <c r="N14" i="14"/>
  <c r="A14" i="14"/>
  <c r="O13" i="14"/>
  <c r="N13" i="14"/>
  <c r="A13" i="14"/>
  <c r="O12" i="14"/>
  <c r="N12" i="14"/>
  <c r="A12" i="14"/>
  <c r="O11" i="14"/>
  <c r="N11" i="14"/>
  <c r="A11" i="14"/>
  <c r="O10" i="14"/>
  <c r="N10" i="14"/>
  <c r="A10" i="14"/>
  <c r="P9" i="14"/>
  <c r="O9" i="14"/>
  <c r="N9" i="14"/>
  <c r="A9" i="14"/>
  <c r="O17" i="9"/>
  <c r="N17" i="9"/>
  <c r="A17" i="9"/>
  <c r="O16" i="9"/>
  <c r="N16" i="9"/>
  <c r="A16" i="9"/>
  <c r="O15" i="9"/>
  <c r="N15" i="9"/>
  <c r="A15" i="9"/>
  <c r="O14" i="9"/>
  <c r="N14" i="9"/>
  <c r="A14" i="9"/>
  <c r="O13" i="9"/>
  <c r="N13" i="9"/>
  <c r="A13" i="9"/>
  <c r="O12" i="9"/>
  <c r="N12" i="9"/>
  <c r="A12" i="9"/>
  <c r="O11" i="9"/>
  <c r="N11" i="9"/>
  <c r="A11" i="9"/>
  <c r="O10" i="9"/>
  <c r="N10" i="9"/>
  <c r="A10" i="9"/>
  <c r="P9" i="9"/>
  <c r="O9" i="9"/>
  <c r="N9" i="9"/>
  <c r="A9" i="9"/>
  <c r="F14" i="15"/>
  <c r="F13" i="15"/>
  <c r="F12" i="15"/>
  <c r="F11" i="15"/>
  <c r="F10" i="15"/>
  <c r="F9" i="15"/>
  <c r="F8" i="15"/>
  <c r="F7" i="15"/>
  <c r="F6" i="15"/>
  <c r="F5" i="15"/>
  <c r="F4" i="15"/>
  <c r="F3" i="15"/>
  <c r="F12" i="18"/>
  <c r="F13" i="18"/>
  <c r="F14" i="18"/>
  <c r="F15" i="18"/>
  <c r="F16" i="18"/>
  <c r="F17" i="18"/>
  <c r="F18" i="18"/>
  <c r="F19" i="18"/>
  <c r="F20" i="18"/>
  <c r="F21" i="18"/>
  <c r="F22" i="18"/>
  <c r="F23" i="18"/>
  <c r="F11" i="18"/>
  <c r="F10" i="18"/>
  <c r="F9" i="18"/>
  <c r="F8" i="18"/>
  <c r="F7" i="18"/>
  <c r="F6" i="18"/>
  <c r="F5" i="18"/>
  <c r="F13" i="11"/>
  <c r="F14" i="11"/>
  <c r="F15" i="11"/>
  <c r="F16" i="11"/>
  <c r="F17" i="11"/>
  <c r="F18" i="11"/>
  <c r="F19" i="11"/>
  <c r="F20" i="11"/>
  <c r="F21" i="11"/>
  <c r="F22" i="11"/>
  <c r="F23" i="11"/>
  <c r="F24" i="11"/>
  <c r="F12" i="11"/>
  <c r="F11" i="11"/>
  <c r="F10" i="11"/>
  <c r="F9" i="11"/>
  <c r="F8" i="11"/>
  <c r="F7" i="11"/>
  <c r="F6" i="11"/>
  <c r="F5" i="11"/>
  <c r="A13" i="11"/>
  <c r="A14" i="11"/>
  <c r="A15" i="11"/>
  <c r="A16" i="11"/>
  <c r="A17" i="11"/>
  <c r="A18" i="11"/>
  <c r="A19" i="11"/>
  <c r="A20" i="11"/>
  <c r="A21" i="11"/>
  <c r="A22" i="11"/>
  <c r="A23" i="11"/>
  <c r="A3" i="8"/>
  <c r="A4" i="8"/>
  <c r="A5" i="8"/>
  <c r="A6" i="8"/>
  <c r="A7" i="8"/>
  <c r="A3" i="15" l="1"/>
  <c r="A4" i="15"/>
  <c r="N4" i="15"/>
  <c r="O4" i="15"/>
  <c r="A5" i="15"/>
  <c r="A6" i="15"/>
  <c r="A7" i="15"/>
  <c r="A8" i="15"/>
  <c r="A9" i="15"/>
  <c r="A10" i="15"/>
  <c r="A11" i="15"/>
  <c r="A12" i="15"/>
  <c r="A13" i="15"/>
  <c r="A14" i="15"/>
  <c r="A3" i="13"/>
  <c r="A4" i="13"/>
  <c r="A5" i="13"/>
  <c r="A6" i="13"/>
  <c r="A6" i="20" l="1"/>
  <c r="A7" i="20"/>
  <c r="F23" i="24"/>
  <c r="A23" i="24"/>
  <c r="F22" i="24"/>
  <c r="A22" i="24"/>
  <c r="F21" i="24"/>
  <c r="A21" i="24"/>
  <c r="F20" i="24"/>
  <c r="A20" i="24"/>
  <c r="F19" i="24"/>
  <c r="A19" i="24"/>
  <c r="F18" i="24"/>
  <c r="A18" i="24"/>
  <c r="F17" i="24"/>
  <c r="A17" i="24"/>
  <c r="F16" i="24"/>
  <c r="A16" i="24"/>
  <c r="F15" i="24"/>
  <c r="A15" i="24"/>
  <c r="F14" i="24"/>
  <c r="A14" i="24"/>
  <c r="F13" i="24"/>
  <c r="A13" i="24"/>
  <c r="F12" i="24"/>
  <c r="A12" i="24"/>
  <c r="F11" i="24"/>
  <c r="A11" i="24"/>
  <c r="F10" i="24"/>
  <c r="A10" i="24"/>
  <c r="F9" i="24"/>
  <c r="A9" i="24"/>
  <c r="F8" i="24"/>
  <c r="A8" i="24"/>
  <c r="F7" i="24"/>
  <c r="A7" i="24"/>
  <c r="F6" i="24"/>
  <c r="A6" i="24"/>
  <c r="F5" i="24"/>
  <c r="A5" i="24"/>
  <c r="A4" i="24"/>
  <c r="A3" i="24"/>
  <c r="A8" i="23"/>
  <c r="A7" i="23"/>
  <c r="A6" i="23"/>
  <c r="A5" i="23"/>
  <c r="A4" i="23"/>
  <c r="A3" i="23"/>
  <c r="A6" i="22"/>
  <c r="A5" i="22"/>
  <c r="A4" i="22"/>
  <c r="A3" i="22"/>
  <c r="A11" i="21"/>
  <c r="A10" i="21"/>
  <c r="A9" i="21"/>
  <c r="A8" i="21"/>
  <c r="A7" i="21"/>
  <c r="A6" i="21"/>
  <c r="A5" i="21"/>
  <c r="A4" i="21"/>
  <c r="A3" i="21"/>
  <c r="A13" i="20"/>
  <c r="A12" i="20"/>
  <c r="A11" i="20"/>
  <c r="A10" i="20"/>
  <c r="A9" i="20"/>
  <c r="A8" i="20"/>
  <c r="A5" i="20"/>
  <c r="A4" i="20"/>
  <c r="A3" i="20"/>
  <c r="A8" i="19"/>
  <c r="A7" i="19"/>
  <c r="A6" i="19"/>
  <c r="A5" i="19"/>
  <c r="A4" i="19"/>
  <c r="A3" i="19"/>
  <c r="A23" i="18"/>
  <c r="A22" i="18"/>
  <c r="A21" i="18"/>
  <c r="O20" i="18"/>
  <c r="N20" i="18"/>
  <c r="A20" i="18"/>
  <c r="O19" i="18"/>
  <c r="N19" i="18"/>
  <c r="A19" i="18"/>
  <c r="O18" i="18"/>
  <c r="N18" i="18"/>
  <c r="A18" i="18"/>
  <c r="A17" i="18"/>
  <c r="A16" i="18"/>
  <c r="A15" i="18"/>
  <c r="A14" i="18"/>
  <c r="A13" i="18"/>
  <c r="A12" i="18"/>
  <c r="A11" i="18"/>
  <c r="A10" i="18"/>
  <c r="A9" i="18"/>
  <c r="A8" i="18"/>
  <c r="A7" i="18"/>
  <c r="O6" i="18"/>
  <c r="N6" i="18"/>
  <c r="A6" i="18"/>
  <c r="A5" i="18"/>
  <c r="A4" i="18"/>
  <c r="A3" i="18"/>
  <c r="A8" i="17"/>
  <c r="A7" i="17"/>
  <c r="A6" i="17"/>
  <c r="A5" i="17"/>
  <c r="A4" i="17"/>
  <c r="A3" i="17"/>
  <c r="A10" i="16"/>
  <c r="A9" i="16"/>
  <c r="A8" i="16"/>
  <c r="A7" i="16"/>
  <c r="A6" i="16"/>
  <c r="A5" i="16"/>
  <c r="A4" i="16"/>
  <c r="A3" i="16"/>
  <c r="A8" i="14"/>
  <c r="A7" i="14"/>
  <c r="A6" i="14"/>
  <c r="A5" i="14"/>
  <c r="A4" i="14"/>
  <c r="A3" i="14"/>
  <c r="A9" i="12"/>
  <c r="A8" i="12"/>
  <c r="A7" i="12"/>
  <c r="O6" i="12"/>
  <c r="N6" i="12"/>
  <c r="A6" i="12"/>
  <c r="N5" i="12"/>
  <c r="A5" i="12"/>
  <c r="A4" i="12"/>
  <c r="N3" i="12"/>
  <c r="A3" i="12"/>
  <c r="A24" i="11"/>
  <c r="O21" i="11"/>
  <c r="N21" i="11"/>
  <c r="O20" i="11"/>
  <c r="N20" i="11"/>
  <c r="O19" i="11"/>
  <c r="N19" i="11"/>
  <c r="A12" i="11"/>
  <c r="A11" i="11"/>
  <c r="A10" i="11"/>
  <c r="A9" i="11"/>
  <c r="A8" i="11"/>
  <c r="A7" i="11"/>
  <c r="O6" i="11"/>
  <c r="N6" i="11"/>
  <c r="A6" i="11"/>
  <c r="A5" i="11"/>
  <c r="A4" i="11"/>
  <c r="A3" i="11"/>
  <c r="A8" i="9"/>
  <c r="A7" i="9"/>
  <c r="A6" i="9"/>
  <c r="A5" i="9"/>
  <c r="A4" i="9"/>
  <c r="A3" i="9"/>
  <c r="F23" i="7" l="1"/>
  <c r="F22" i="7"/>
  <c r="F21" i="7"/>
  <c r="F20" i="7"/>
  <c r="F19" i="7"/>
  <c r="F18" i="7"/>
  <c r="F17" i="7"/>
  <c r="F16" i="7"/>
  <c r="F15" i="7"/>
  <c r="F14" i="7"/>
  <c r="F13" i="7"/>
  <c r="F12" i="7"/>
  <c r="F11" i="7"/>
  <c r="F10" i="7"/>
  <c r="F9" i="7"/>
  <c r="F8" i="7"/>
  <c r="F7" i="7"/>
  <c r="F6" i="7"/>
  <c r="F5" i="7"/>
  <c r="A6" i="3" l="1"/>
  <c r="A5" i="3"/>
  <c r="A4" i="3"/>
  <c r="A3" i="3"/>
  <c r="A23" i="7"/>
  <c r="A22" i="7"/>
  <c r="A21" i="7"/>
  <c r="A20" i="7"/>
  <c r="A19" i="7"/>
  <c r="A18" i="7"/>
  <c r="A17" i="7"/>
  <c r="A16" i="7"/>
  <c r="A15" i="7"/>
  <c r="A14" i="7"/>
  <c r="A13" i="7"/>
  <c r="A12" i="7"/>
  <c r="A11" i="7"/>
  <c r="A10" i="7"/>
  <c r="A9" i="7"/>
  <c r="A8" i="7"/>
  <c r="A7" i="7"/>
  <c r="A6" i="7"/>
  <c r="A5" i="7"/>
  <c r="A4" i="7"/>
  <c r="A3" i="7"/>
  <c r="O6" i="6"/>
  <c r="N6" i="6"/>
  <c r="N5" i="6"/>
  <c r="N3" i="6"/>
  <c r="A6" i="6" l="1"/>
  <c r="A5" i="6"/>
  <c r="A4" i="6"/>
  <c r="A3" i="6"/>
  <c r="A8" i="6"/>
  <c r="A7" i="6"/>
</calcChain>
</file>

<file path=xl/sharedStrings.xml><?xml version="1.0" encoding="utf-8"?>
<sst xmlns="http://schemas.openxmlformats.org/spreadsheetml/2006/main" count="2275" uniqueCount="444">
  <si>
    <t>CSRM Indicators &amp; Metrics</t>
  </si>
  <si>
    <t>Code</t>
  </si>
  <si>
    <t>National Account</t>
  </si>
  <si>
    <t>Typical?</t>
  </si>
  <si>
    <t>Effect Category</t>
  </si>
  <si>
    <t>Effect</t>
  </si>
  <si>
    <t>Quantitative / Qualitative</t>
  </si>
  <si>
    <t>Metric(s)</t>
  </si>
  <si>
    <t>Relationship of Metric to Problems &amp; Opportunities</t>
  </si>
  <si>
    <t>Metric Use in Planning (Can metric be used to distinguish between alternatives or just register FWOP and Recommended Plan Impacts?)</t>
  </si>
  <si>
    <t>Level of Effort to Measure (None, Low, Medium, High)</t>
  </si>
  <si>
    <t>Value Added to Decision Making (None, Low, Medium, High, Critical)</t>
  </si>
  <si>
    <t>Other Modeling Options</t>
  </si>
  <si>
    <t>Other Modeling Option Limitations</t>
  </si>
  <si>
    <t>NED</t>
  </si>
  <si>
    <t>Y</t>
  </si>
  <si>
    <t>Damages to Property &amp; Infrastructure</t>
  </si>
  <si>
    <t>Flood Damages to Buildings</t>
  </si>
  <si>
    <t>Storm surge inundation damages to property from coastal storms</t>
  </si>
  <si>
    <t>Quantitative</t>
  </si>
  <si>
    <t>$ in damage</t>
  </si>
  <si>
    <t>High</t>
  </si>
  <si>
    <t>Does not automatically factor in tide,  shoreline change or SLR. Is not life cycle monte carlo simulation based</t>
  </si>
  <si>
    <t>Erosion Damages to Buildings</t>
  </si>
  <si>
    <t>Erosion damage to property from coastal storms</t>
  </si>
  <si>
    <t>Wave Attack Damages to Buildings</t>
  </si>
  <si>
    <t>Wave attack damages to property from coastal storms</t>
  </si>
  <si>
    <t>Cost of Protecting Property &amp; Infrastructure</t>
  </si>
  <si>
    <t>Armor Replacement Cost</t>
  </si>
  <si>
    <t>Driven by inundation, wave attack, &amp; erosion damage to armor; Response of property owners &amp; municipalities to shoreline loss</t>
  </si>
  <si>
    <t>$ cost to repair/ replace old armor or construct new armor</t>
  </si>
  <si>
    <t>Emergency Nourishment Cost</t>
  </si>
  <si>
    <t>$ cost to nourish shoreline</t>
  </si>
  <si>
    <t>Land Loss</t>
  </si>
  <si>
    <t>Losses in upland width driven by coastal storms and erosion</t>
  </si>
  <si>
    <t>$ erosion loss of nearshore land value</t>
  </si>
  <si>
    <t>Med</t>
  </si>
  <si>
    <t>Road Damage</t>
  </si>
  <si>
    <t>Damages to road due to erosion, wave attack, or inundation from coastal storms</t>
  </si>
  <si>
    <t>$ damages to road</t>
  </si>
  <si>
    <t>GIS + Spreadsheet</t>
  </si>
  <si>
    <t>N</t>
  </si>
  <si>
    <t>Traffic Reallocation</t>
  </si>
  <si>
    <t>traffic must be reallocated due to damages to road due to erosion, wave attack, or inundation from coastal storms</t>
  </si>
  <si>
    <t>$ additional vehicle operating cost due to road losses</t>
  </si>
  <si>
    <t>Can be used to account for reallocations in traffic through creative model use</t>
  </si>
  <si>
    <t>Recreation</t>
  </si>
  <si>
    <t>Losses in recreational beach area due to coastal storms</t>
  </si>
  <si>
    <t>$ losses in recreation value</t>
  </si>
  <si>
    <t>Vehicle Damage</t>
  </si>
  <si>
    <t>Damage to vehicles from flooding due to coastal storms</t>
  </si>
  <si>
    <t>$ flood damages to vehicles</t>
  </si>
  <si>
    <t>Account for life cycle flood damages to vehicles</t>
  </si>
  <si>
    <t>Emergency Response Cost</t>
  </si>
  <si>
    <t>Cost of emergency response due to damage from coastal storms</t>
  </si>
  <si>
    <t>$ value in emergency response cost</t>
  </si>
  <si>
    <t>Outputs can be used to estimate emergency response cost</t>
  </si>
  <si>
    <t>Net Income Loss</t>
  </si>
  <si>
    <t>Losses in net income due to damages sustained to physical capital</t>
  </si>
  <si>
    <t>$ value of income loss (accounting for transfers)</t>
  </si>
  <si>
    <t>Varies</t>
  </si>
  <si>
    <t>Outputs could potentially be used to estimate net income loss impacts</t>
  </si>
  <si>
    <t>Temporary Evacuation &amp; Relocation</t>
  </si>
  <si>
    <t>Cost to relocate to temporary shelter due to damages sustained to residences from coastal storms</t>
  </si>
  <si>
    <t>$ Value of Evacuation / Relocation</t>
  </si>
  <si>
    <t>Outputs could potentially be used to assist development of relocation impacts</t>
  </si>
  <si>
    <t>RED</t>
  </si>
  <si>
    <t>Changes to Regional Economic Activity</t>
  </si>
  <si>
    <t>Employment</t>
  </si>
  <si>
    <t xml:space="preserve">Changes to employment due to property damages and/or shorefront losses from coastal storms </t>
  </si>
  <si>
    <t># person years (which is equal to # people employed x number of years)</t>
  </si>
  <si>
    <t>Low</t>
  </si>
  <si>
    <t>Outputs could potentially be used to assist development of employment impacts</t>
  </si>
  <si>
    <t>Income</t>
  </si>
  <si>
    <t xml:space="preserve">Changes to income due to property damages and/or shorefront losses from coastal storms </t>
  </si>
  <si>
    <t>$ in income</t>
  </si>
  <si>
    <t>Outputs could potentially be used to assist development of income impacts</t>
  </si>
  <si>
    <t>Value Added (GSP,GRP,GMP)</t>
  </si>
  <si>
    <t xml:space="preserve">Changes to the value of output due to property damages and/or shorefront losses from coastal storms </t>
  </si>
  <si>
    <t>$ value in GSP/GRP/GMP</t>
  </si>
  <si>
    <t>Outputs could potentially be used to assist development of value added impacts</t>
  </si>
  <si>
    <t>Business Revenues</t>
  </si>
  <si>
    <t xml:space="preserve">Changes to business revenue due to property damages and/or shorefront losses from coastal storms </t>
  </si>
  <si>
    <t>$ value of business revenue or output</t>
  </si>
  <si>
    <t>Outputs could potentially be used to assist development of value business revenue impacts</t>
  </si>
  <si>
    <t>Indirect Business Taxes</t>
  </si>
  <si>
    <t xml:space="preserve">Changes to indirect business taxes due to property damages and/or shorefront losses from coastal storms </t>
  </si>
  <si>
    <t>$ value in taxes</t>
  </si>
  <si>
    <t>Outputs could potentially be used to assist development of value business tax impacts</t>
  </si>
  <si>
    <t>Public Assistance Distribution</t>
  </si>
  <si>
    <t xml:space="preserve">Changes to the distribution of public services due to property damages and/or shorefront losses from coastal storms </t>
  </si>
  <si>
    <t># of persons requiring assistance and /or $ value of public assistance</t>
  </si>
  <si>
    <t>Outputs could potentially be used to assist development of public assistance distribution impacts</t>
  </si>
  <si>
    <t>OSE</t>
  </si>
  <si>
    <t>Health &amp; Safety</t>
  </si>
  <si>
    <t>Size of the Population at Risk (PAR)</t>
  </si>
  <si>
    <t># of people potentially impacted by coastal storm hazard</t>
  </si>
  <si>
    <t>Semi-Quantitative</t>
  </si>
  <si>
    <t># people in PAR</t>
  </si>
  <si>
    <t>Size of the PAR could be recorded as a G2CRM input</t>
  </si>
  <si>
    <t>Life Safety Risk</t>
  </si>
  <si>
    <t>Estimation of lives lost from the coastal storm hazard</t>
  </si>
  <si>
    <t>Estimated # of lives lost</t>
  </si>
  <si>
    <t>High (when applicable)</t>
  </si>
  <si>
    <t xml:space="preserve">G2CRM can estimate life loss per iteration. </t>
  </si>
  <si>
    <t>Economic Vitality</t>
  </si>
  <si>
    <t>Industrial Employment</t>
  </si>
  <si>
    <t>Employment by Industry</t>
  </si>
  <si>
    <t>Top Employers</t>
  </si>
  <si>
    <t>Qualitative / Semi-Quantitative</t>
  </si>
  <si>
    <t>People employed by Top Ten Employers</t>
  </si>
  <si>
    <t>Wages</t>
  </si>
  <si>
    <t>$ in Wages</t>
  </si>
  <si>
    <t>??</t>
  </si>
  <si>
    <t>Cost of Living</t>
  </si>
  <si>
    <t>Average Annual Cost of Living in $</t>
  </si>
  <si>
    <t>Hours Worked</t>
  </si>
  <si>
    <t>Average # hours worked per week and/or # hours worked per week</t>
  </si>
  <si>
    <t>Homes Sold</t>
  </si>
  <si>
    <t># Homes sold in past year</t>
  </si>
  <si>
    <t>Real Estate Value</t>
  </si>
  <si>
    <t>$ Real Estate Value</t>
  </si>
  <si>
    <t>?</t>
  </si>
  <si>
    <t>% Locally Owned Businesses</t>
  </si>
  <si>
    <t>% of locally owned businesses</t>
  </si>
  <si>
    <t>Unemployment Rate</t>
  </si>
  <si>
    <t>Social Connectedness</t>
  </si>
  <si>
    <t>Community Citizen Ratings</t>
  </si>
  <si>
    <t>Qualitative</t>
  </si>
  <si>
    <t>Citizen Ratings of the community as a good place to live</t>
  </si>
  <si>
    <t>Surveys, documentation and qualitative description</t>
  </si>
  <si>
    <t>Civic Participation</t>
  </si>
  <si>
    <t># of civic and community organizations/ members</t>
  </si>
  <si>
    <t>Community Vision</t>
  </si>
  <si>
    <t>Community Vision and outlook for the future</t>
  </si>
  <si>
    <t>Community Improvements Underway</t>
  </si>
  <si>
    <t>Community improvements underway and/or # community improvements underway</t>
  </si>
  <si>
    <t>Voter Participation</t>
  </si>
  <si>
    <t>% of voters casting ballots in the last local election</t>
  </si>
  <si>
    <t>Municipal Government Meeting Participation</t>
  </si>
  <si>
    <t>Number of citizens attending open municipal government meetings per annum or in past year</t>
  </si>
  <si>
    <t>Quality of Life Views</t>
  </si>
  <si>
    <t>Views on quality of life</t>
  </si>
  <si>
    <t>Equity &amp; Diversity Views</t>
  </si>
  <si>
    <t>Views on equity and Diversity in community</t>
  </si>
  <si>
    <t>Communal Identity</t>
  </si>
  <si>
    <t>Core Values</t>
  </si>
  <si>
    <t>Key Traditions</t>
  </si>
  <si>
    <t>Language</t>
  </si>
  <si>
    <t>Sources of Group Pride &amp; Honor</t>
  </si>
  <si>
    <t>Sources of Group Pride and Honor</t>
  </si>
  <si>
    <t>Leisure &amp; Recreation</t>
  </si>
  <si>
    <t>Favorite Pastimes</t>
  </si>
  <si>
    <t>Time Spent in Recreational Activity</t>
  </si>
  <si>
    <t># Hours spent in rec/leisure activities</t>
  </si>
  <si>
    <t>May be used to quantify recreation when not doing a monetized recreation analysis or when there's a negative impact to recreation</t>
  </si>
  <si>
    <t>Distance to Recreation Area(s)</t>
  </si>
  <si>
    <t>Avg distance traveled to recreational area(s)</t>
  </si>
  <si>
    <t>Recreational Area Inventory</t>
  </si>
  <si>
    <t>Inventory of local recreational areas, sizes, features</t>
  </si>
  <si>
    <t># visitor days by season spent at recreational areas</t>
  </si>
  <si>
    <t>Local / Nonlocal Visitation at Recreational Areas</t>
  </si>
  <si>
    <t>Local/nonlocal visitation at recreation sites</t>
  </si>
  <si>
    <t>#/extent of restrictions on use of recreational facilities from advisories, alerts, etc.</t>
  </si>
  <si>
    <t>EQ</t>
  </si>
  <si>
    <t>Environmental Resource Loss</t>
  </si>
  <si>
    <t>Habitat Change</t>
  </si>
  <si>
    <t>Habitat change  due to shoreline change from coastal storms and/ or sea level rise</t>
  </si>
  <si>
    <t>Acres of Habitat; habitat units ??</t>
  </si>
  <si>
    <t>Risk to T&amp;E species  due to habitat change from coastal storms and/ or sea level rise</t>
  </si>
  <si>
    <t>High, Medium, Low, None ??</t>
  </si>
  <si>
    <t># Cultural Resource Sites</t>
  </si>
  <si>
    <t>Risk to cultural resource sites from coastal storms and/ or sea level rise</t>
  </si>
  <si>
    <t># Sites impacted ??</t>
  </si>
  <si>
    <t># Cultural Resource Buildings</t>
  </si>
  <si>
    <t>Risk to cultural resource buildings from coastal storms and/ or sea level rise</t>
  </si>
  <si>
    <t># cultural resource buildings impacted ??</t>
  </si>
  <si>
    <t>Habitat Creation</t>
  </si>
  <si>
    <t xml:space="preserve">Acres of Habitat; habitat units (annualized) </t>
  </si>
  <si>
    <t>Low/ Med</t>
  </si>
  <si>
    <t>Could only be counted as incidental rather than mitigation (unless improvement is of the same habitat type)</t>
  </si>
  <si>
    <t>Critical Habitat Creation</t>
  </si>
  <si>
    <t>Critical habitat can be designated for listed species and is identified through "essential features".  If our project is creating those essential features then we are contributing to the recovery of the species.</t>
  </si>
  <si>
    <t>Acres of Habitat with essential features?</t>
  </si>
  <si>
    <t>Longshore current beach nourishment</t>
  </si>
  <si>
    <t>Would have to work with engineering to determine a metric.</t>
  </si>
  <si>
    <t>HarborSym</t>
  </si>
  <si>
    <t>Transportation Cost Savings</t>
  </si>
  <si>
    <t>Changes in Transportation Costs</t>
  </si>
  <si>
    <t>Reduced vessel operating costs for ocean voyages and in-harbor</t>
  </si>
  <si>
    <t>Vessel Delays</t>
  </si>
  <si>
    <t xml:space="preserve">Changes in Total delay time </t>
  </si>
  <si>
    <t>Reductions in total vessel transit times</t>
  </si>
  <si>
    <t>Shift of origin/dest.</t>
  </si>
  <si>
    <t>induced movement</t>
  </si>
  <si>
    <t>Account for life cycle  damages to roads</t>
  </si>
  <si>
    <t>traffic must be redirected because of damages to road due to inundation from riverine flooding</t>
  </si>
  <si>
    <t>Losses in recreational river or lake area due to riverine flooding</t>
  </si>
  <si>
    <t>Outputs can be used to estimate changes in saltwater river or lake recreation value</t>
  </si>
  <si>
    <t>Damage to vehicles from flooding due to riverine flooding</t>
  </si>
  <si>
    <t>Cost of emergency response due to damage from riverine flooding</t>
  </si>
  <si>
    <t>Cost to relocate to temporary shelter due to damages sustained to residences from riverine flooding</t>
  </si>
  <si>
    <t xml:space="preserve">Changes to employment due to property damages and/or business losses from riverine flooding </t>
  </si>
  <si>
    <t xml:space="preserve">Changes to income due to property damages and/or business losses from riverine flooding </t>
  </si>
  <si>
    <t xml:space="preserve">Changes to the value of output due to property damages and/or business losses from riverine flooding </t>
  </si>
  <si>
    <t xml:space="preserve">Changes to business revenue due to property damages and/ losses from riverine flooding </t>
  </si>
  <si>
    <t xml:space="preserve">Changes to indirect business taxes due to property damages and/or  losses from riverine flooding </t>
  </si>
  <si>
    <t xml:space="preserve">Changes to the distribution of public services due to property damages and/or losses from riverine flooding </t>
  </si>
  <si>
    <t># of people potentially impacted by riverine flood hazard</t>
  </si>
  <si>
    <t>Estimation of lives lost from the riverine flood hazard</t>
  </si>
  <si>
    <t xml:space="preserve">Habitat change  due to shoreline change from riverine flooding </t>
  </si>
  <si>
    <t xml:space="preserve">Risk to T&amp;E species  due to habitat change from riverine flooding </t>
  </si>
  <si>
    <t xml:space="preserve">Risk to cultural resource sites from riverine flooding </t>
  </si>
  <si>
    <t xml:space="preserve">Risk to cultural resource buildings from riverine flooding </t>
  </si>
  <si>
    <t xml:space="preserve">Habitat created due to project </t>
  </si>
  <si>
    <t>Spreadsheet Model</t>
  </si>
  <si>
    <t>IWR Planning Suite</t>
  </si>
  <si>
    <t>RECONS?</t>
  </si>
  <si>
    <t>NER</t>
  </si>
  <si>
    <t>Environmental Resource Recovery/ Gain</t>
  </si>
  <si>
    <t>Habitat change  due to project effects on water quality / quantity / timing</t>
  </si>
  <si>
    <t>Risk to T&amp;E species  due to habitat change resulting from proposed project implementation</t>
  </si>
  <si>
    <t>Risk to cultural resource sites from project implementation</t>
  </si>
  <si>
    <t>Risk to cultural resource buildings from project implementation</t>
  </si>
  <si>
    <t>NED / RED?</t>
  </si>
  <si>
    <t>Qualitative / Quantitative / Monetized</t>
  </si>
  <si>
    <t>UDV / TCM</t>
  </si>
  <si>
    <t>Specialized Recreation</t>
  </si>
  <si>
    <t>Recreation requiring additional equipment (i.e. boating, hunting)</t>
  </si>
  <si>
    <t>Nature-based Tourism</t>
  </si>
  <si>
    <t>Increase in tourism</t>
  </si>
  <si>
    <t>Could be NED if just valuing increase in quality vs. increase in visitation</t>
  </si>
  <si>
    <t>Number of visitors/tourists / $</t>
  </si>
  <si>
    <t>Intrinsic value</t>
  </si>
  <si>
    <t>Uniqueness of ecosystem</t>
  </si>
  <si>
    <t>Public feedback may help identify value across alternatives</t>
  </si>
  <si>
    <t xml:space="preserve">High (if quantitative/ monetized) </t>
  </si>
  <si>
    <t>Biodiversity</t>
  </si>
  <si>
    <t>Water Supply</t>
  </si>
  <si>
    <t>Aquifer recharge?</t>
  </si>
  <si>
    <t>Cost of the most likely alternative</t>
  </si>
  <si>
    <t>Commercial Fishing</t>
  </si>
  <si>
    <t>Fish catch</t>
  </si>
  <si>
    <t>Water Treatment / Water Quality Improvement</t>
  </si>
  <si>
    <t>MGD treated / treatment capacity</t>
  </si>
  <si>
    <t>Carbon Sequestration</t>
  </si>
  <si>
    <t>Volume of CO2 sequestered  / $ in case of carbon markets</t>
  </si>
  <si>
    <t>Flood Control</t>
  </si>
  <si>
    <t>Reduction in flood damages</t>
  </si>
  <si>
    <t>Flood control provided by project features</t>
  </si>
  <si>
    <t xml:space="preserve">$ of damages prevented / # of structures </t>
  </si>
  <si>
    <t>Low/ Med (depend on level of impact)</t>
  </si>
  <si>
    <t>Production / Provisioning Services</t>
  </si>
  <si>
    <t>Marketable Goods</t>
  </si>
  <si>
    <t>Ex: food, timber, ornamentals, biomass for energy, fiber, etc.</t>
  </si>
  <si>
    <t>quantity / $ of goods produced</t>
  </si>
  <si>
    <t xml:space="preserve">Changes to employment due to property damages and/or business losses from project implementation </t>
  </si>
  <si>
    <t xml:space="preserve">Changes to income due to business gains/losses from project implementation </t>
  </si>
  <si>
    <t xml:space="preserve">Changes to the value of output due to business gains/losses from project implementation </t>
  </si>
  <si>
    <t xml:space="preserve">Changes to business revenue due to project implementation </t>
  </si>
  <si>
    <t xml:space="preserve">Changes to indirect business taxes due to project implementation </t>
  </si>
  <si>
    <t xml:space="preserve">Changes to the distribution of public services due to project implementation </t>
  </si>
  <si>
    <t># of people potentially impacted by project implementation</t>
  </si>
  <si>
    <t>Estimation of lives lost from the project implementation</t>
  </si>
  <si>
    <t xml:space="preserve">Impacts to major employers due to property damages and/or business losses from project implementation </t>
  </si>
  <si>
    <t xml:space="preserve">Impacts to wages due to property damages and/or business losses from project implementation </t>
  </si>
  <si>
    <t xml:space="preserve">Impacts to the cost of living due to property damages and/or business losses from project implementation </t>
  </si>
  <si>
    <t xml:space="preserve">Changes to the # hrs worked due to property damages and/or business losses from project implementation </t>
  </si>
  <si>
    <t xml:space="preserve">Changes to the # homes sold  due to property damages and/or business losses from project implementation </t>
  </si>
  <si>
    <t xml:space="preserve">Changes to real estate values  due to property damages and/or business losses from project implementation </t>
  </si>
  <si>
    <t xml:space="preserve">Changes to the unemployment rate  due to property damages and/or business losses from project implementation </t>
  </si>
  <si>
    <t xml:space="preserve">Municipal and Industrial Water Supply </t>
  </si>
  <si>
    <t>Acre-feet of water deliveries to M&amp;I</t>
  </si>
  <si>
    <t>Agricultural Water Supply</t>
  </si>
  <si>
    <t>Acre-feet of water deliveries to ag.</t>
  </si>
  <si>
    <t>Hydropower Production</t>
  </si>
  <si>
    <t>Water Supply for EQ</t>
  </si>
  <si>
    <t>Changes to employment due to project effects</t>
  </si>
  <si>
    <t>Changes to income due to project effects</t>
  </si>
  <si>
    <t>Changes to the value of output due to project effects</t>
  </si>
  <si>
    <t>Changes to business revenue due to project effects</t>
  </si>
  <si>
    <t>Changes to indirect business taxes due to project effects</t>
  </si>
  <si>
    <t>Changes to the distribution of public services due to project effects</t>
  </si>
  <si>
    <t># of people potentially impacted by project effects</t>
  </si>
  <si>
    <t>Impacts to major employers due to project effects</t>
  </si>
  <si>
    <t>Impacts to wages due to project effects</t>
  </si>
  <si>
    <t>Impacts to the cost of living due to project effects</t>
  </si>
  <si>
    <t>Changes to the # homes sold  due to project effects</t>
  </si>
  <si>
    <t>Changes to real estate values  due to project effects</t>
  </si>
  <si>
    <t>Changes to the unemployment rate  due to project effects</t>
  </si>
  <si>
    <t>Effect Description / Relationship to Project</t>
  </si>
  <si>
    <t>Methods used to Qualify and/or Quantify the CSRM Metrics</t>
  </si>
  <si>
    <t>Potential EJ Impacts</t>
  </si>
  <si>
    <t>FRM Indicators &amp; Metrics</t>
  </si>
  <si>
    <t>Ecosystem Restoration Indicators &amp; Metrics</t>
  </si>
  <si>
    <t>Generalization Methods used to Qualify and/or Quantify the Ecosystem Restoration Metrics</t>
  </si>
  <si>
    <t>Multipurpose Indicators &amp; Metrics</t>
  </si>
  <si>
    <t>Generalization Methods used to Qualify and/or Quantify the Multipurpose Metrics</t>
  </si>
  <si>
    <t>Modify existing metrics or add metrics as necessary</t>
  </si>
  <si>
    <t>Indicators and Metrics</t>
  </si>
  <si>
    <t>Refer to the accompanying user guide for definitions of fields, EJ integration, and best practices</t>
  </si>
  <si>
    <t>Column</t>
  </si>
  <si>
    <t>Title</t>
  </si>
  <si>
    <t>Description</t>
  </si>
  <si>
    <t>A</t>
  </si>
  <si>
    <t>B</t>
  </si>
  <si>
    <t>C</t>
  </si>
  <si>
    <t>D</t>
  </si>
  <si>
    <t>E</t>
  </si>
  <si>
    <t>F</t>
  </si>
  <si>
    <t>G</t>
  </si>
  <si>
    <t>H</t>
  </si>
  <si>
    <t>I</t>
  </si>
  <si>
    <t>J</t>
  </si>
  <si>
    <t>K</t>
  </si>
  <si>
    <t>L</t>
  </si>
  <si>
    <t>M</t>
  </si>
  <si>
    <t>O</t>
  </si>
  <si>
    <t>P</t>
  </si>
  <si>
    <t>Q</t>
  </si>
  <si>
    <t>R</t>
  </si>
  <si>
    <t>Assessment of Metric</t>
  </si>
  <si>
    <t>Methods Used to Quantify and/or Qualify the Metric</t>
  </si>
  <si>
    <t>NAV Indicators &amp; Metrics</t>
  </si>
  <si>
    <t>General Recreation</t>
  </si>
  <si>
    <t>Column Descriptions - More detailed information can be found in the accompanying user guide</t>
  </si>
  <si>
    <t>Metric Use in Planning</t>
  </si>
  <si>
    <t>Level of Effort to Measure</t>
  </si>
  <si>
    <t>Value Added to Decision Making</t>
  </si>
  <si>
    <t>Methods used to Qualify and/or Quantify the NAV Metrics</t>
  </si>
  <si>
    <t>Methods used to Qualify and/or Quantify the FRM Metrics</t>
  </si>
  <si>
    <t>A unique identifier for each project effect by assigning a combination of the National Account (Column B) and an ordinal number</t>
  </si>
  <si>
    <t>Identify the business line for your project - CSRM, NAV, FRM, Ecosystem Restoration, or Multipurpose.</t>
  </si>
  <si>
    <t>Clearly identify the metrics that can add value to decision making, then fill out blank cells and modify other cells as necessary</t>
  </si>
  <si>
    <t>Identifies which of the traditional Four Accounts from the Principles and Guidelines that the effect should be considered under</t>
  </si>
  <si>
    <t>Identifies whether the effect category is typically evaluated and utilized in USACE planning studies</t>
  </si>
  <si>
    <t>Identifies the general category of project effect</t>
  </si>
  <si>
    <t>Identifies a unique name for each project effect</t>
  </si>
  <si>
    <t>Provides a brief description of the effect and its relationship to the project</t>
  </si>
  <si>
    <t>Identifies whether the effect is best evaluated qualitatively, quantitatively, or semi-quantitatively</t>
  </si>
  <si>
    <t>Indicates the metric by which the effect should be measured</t>
  </si>
  <si>
    <t>Indicates how the metric can be used to inform the planning process</t>
  </si>
  <si>
    <t>Identifies the level of effort to measure a given effect</t>
  </si>
  <si>
    <t>Identifies whether a given metric has potential environmental justice impacts</t>
  </si>
  <si>
    <t>Uses an example of a model typical to the mission area (CSRM, FRM, etc.) and provides an example of how it’s results could be utilized to describe the given effect</t>
  </si>
  <si>
    <t>Uses another example of a model typical to the mission area (CSRM, FRM, etc.) and provides an explanation of how it’s results could be utilized to describe the given effect</t>
  </si>
  <si>
    <t>Provides an explanation of how a typical RED model (RECONS, REMI, RIMS II, etc.) can be used to measure a metric</t>
  </si>
  <si>
    <t>Provides examples of other modeling options that can be used to measure the metric</t>
  </si>
  <si>
    <t>Should be completed by the PDT to describe the limitations of using an atypical model (if applicable)</t>
  </si>
  <si>
    <t>Identifies the value added from the measurement of an effect</t>
  </si>
  <si>
    <t>Go through the list of effects for each benefit category and discuss each effect category with the PDT</t>
  </si>
  <si>
    <t>The Comprehensive Benefit Evaluation Scoping Tool (C-BEST)</t>
  </si>
  <si>
    <t>How to Use C-BEST</t>
  </si>
  <si>
    <t>Access to Community Services</t>
  </si>
  <si>
    <t>Quantitative / Semi-Quantitative</t>
  </si>
  <si>
    <t>Number of residents attending open municipal government meetings per annum or in past year</t>
  </si>
  <si>
    <t>Change in number of community services available; change in number of residents using those services</t>
  </si>
  <si>
    <t xml:space="preserve">Changes to employment from coastal storms </t>
  </si>
  <si>
    <t xml:space="preserve">Impacts to major employers from coastal storms </t>
  </si>
  <si>
    <t xml:space="preserve">Impacts to wages due to coastal storms </t>
  </si>
  <si>
    <t xml:space="preserve">Impacts to the cost of living due to coastal storms </t>
  </si>
  <si>
    <t xml:space="preserve">Changes to the # hrs worked due to coastal storms </t>
  </si>
  <si>
    <t xml:space="preserve">Changes to the # homes sold due to coastal storms </t>
  </si>
  <si>
    <t xml:space="preserve">Changes to real estate values  due losses from coastal storms </t>
  </si>
  <si>
    <t xml:space="preserve">Changes to the unemployment rate due to coastal storms </t>
  </si>
  <si>
    <t xml:space="preserve">Changes to employment from riverine flooding </t>
  </si>
  <si>
    <t xml:space="preserve">Impacts to major employers from riverine flooding </t>
  </si>
  <si>
    <t xml:space="preserve">Impacts to wages from riverine flooding </t>
  </si>
  <si>
    <t xml:space="preserve">Impacts to the cost of living from riverine flooding </t>
  </si>
  <si>
    <t xml:space="preserve">Changes to the # homes sold due to riverine flooding </t>
  </si>
  <si>
    <t xml:space="preserve">Changes to real estate values due to riverine flooding </t>
  </si>
  <si>
    <t xml:space="preserve">Changes to the unemployment rate  due to riverine flooding </t>
  </si>
  <si>
    <t xml:space="preserve">Changes to employment due to navigation improvement </t>
  </si>
  <si>
    <t xml:space="preserve">Impacts to major employers due to navigation improvement </t>
  </si>
  <si>
    <t xml:space="preserve">Impacts to wages due to navigation improvement </t>
  </si>
  <si>
    <t xml:space="preserve">Impacts to the cost of living due to navigation improvement </t>
  </si>
  <si>
    <t xml:space="preserve">Changes to the # hrs worked due to navigation improvement </t>
  </si>
  <si>
    <t xml:space="preserve">Changes to the # homes sold  due to navigation improvement </t>
  </si>
  <si>
    <t xml:space="preserve">Changes to real estate values  due to navigation improvement </t>
  </si>
  <si>
    <t xml:space="preserve">Changes to the unemployment rate  due to navigation improvement </t>
  </si>
  <si>
    <t xml:space="preserve">Changes to income due to navigation improvement </t>
  </si>
  <si>
    <t xml:space="preserve">Changes to the value of output due to navigation improvement </t>
  </si>
  <si>
    <t xml:space="preserve">Changes to business revenue due to navigation improvement </t>
  </si>
  <si>
    <t xml:space="preserve">Changes to indirect business taxes due to navigation improvement </t>
  </si>
  <si>
    <t xml:space="preserve">Changes to the distribution of public services due to navigation improvement </t>
  </si>
  <si>
    <t>Inundation damages to property from riverine flooding</t>
  </si>
  <si>
    <t>Damages to road due to riverine flooding</t>
  </si>
  <si>
    <t>Acres of Habitat; habitat units</t>
  </si>
  <si>
    <t>High, Medium, Low, None</t>
  </si>
  <si>
    <t># Sites impacted</t>
  </si>
  <si>
    <t># cultural resource buildings impacted</t>
  </si>
  <si>
    <t>Acres of Habitat with essential features</t>
  </si>
  <si>
    <t>Modeling Option Notes and Limitations</t>
  </si>
  <si>
    <t>Modeling Option 1 (Ex: Beach-FX)</t>
  </si>
  <si>
    <t>Modeling Option 2 (Ex. G2CRM)</t>
  </si>
  <si>
    <t>Modeling Option 3 (Ex: RECONS)</t>
  </si>
  <si>
    <t>Model Option 1</t>
  </si>
  <si>
    <t>Beach-Fx: Account for life cycle flood damages to buildings primarily in ocean front environments. Could be used on backbays in a pinch</t>
  </si>
  <si>
    <t xml:space="preserve">Beach-Fx: Account for life cycle erosion damages to buildings </t>
  </si>
  <si>
    <t>Beach-Fx: Account for life cycle wave attack damages to buildings</t>
  </si>
  <si>
    <t>Beach-Fx: Measures armor damage in a simplified way in the model environment</t>
  </si>
  <si>
    <t>Beach-Fx: Measures nourishment costs in a simplified way in the model environment</t>
  </si>
  <si>
    <t>Beach-Fx: Outputs can be used to compute changes in nearshore land value</t>
  </si>
  <si>
    <t>Beach-Fx: Account for life cycle erosion damages to roads</t>
  </si>
  <si>
    <t>Beach-Fx: Outputs can be used to estimate changes in saltwater beach recreation value</t>
  </si>
  <si>
    <t>Beach-Fx: Account for life cycle flood damages to vehicles</t>
  </si>
  <si>
    <t>Beach-Fx: Outputs can be used to estimate emergency response cost</t>
  </si>
  <si>
    <t>Beach-Fx: Outputs could potentially be used to estimate net income loss impacts</t>
  </si>
  <si>
    <t>Beach-Fx: Outputs could potentially be used to assist development of relocation impacts</t>
  </si>
  <si>
    <t>Model Option 2</t>
  </si>
  <si>
    <t>G2CRM: accounts for wave contribution to total water level in damage estimates</t>
  </si>
  <si>
    <t>G2CRM: Account for life cycle flood damages to vehicles</t>
  </si>
  <si>
    <t>G2CRM: Outputs can be used to estimate emergency response cost</t>
  </si>
  <si>
    <t>G2CRM: Outputs could potentially be used to estimate net income loss impacts</t>
  </si>
  <si>
    <t>G2CRM: Outputs could potentially be used to assist development of relocation impacts</t>
  </si>
  <si>
    <t>Model Option 3</t>
  </si>
  <si>
    <t>RECONS: Outputs could potentially be used to estimate net income loss impacts</t>
  </si>
  <si>
    <t>Metric(s) / Indicator(s)</t>
  </si>
  <si>
    <t>Habitat created due to project - e.g. ability for turtles to nest on beaches; dunes for shorebird nesting and foraging, artificial reefs, etc.</t>
  </si>
  <si>
    <t>Cultural Resources</t>
  </si>
  <si>
    <t>HEC-FDA: Account for life cycle flood damages to buildings primarily in ocean front environments. Could be used on backbays in a pinch</t>
  </si>
  <si>
    <t>RECONS: Outputs could potentially be used to assist development of employment impacts</t>
  </si>
  <si>
    <t>Assessment of CSRM Metric as Decision Criteria</t>
  </si>
  <si>
    <t>G2CRM: Account for life cycle flood damages to buildings primarily in back bay environments. Could be used on oceanfront in a pinch</t>
  </si>
  <si>
    <t xml:space="preserve">Changes to proportion of locally owned businesses  due to losses from coastal storms </t>
  </si>
  <si>
    <t>Time Spent at Recreational Areas</t>
  </si>
  <si>
    <t>T&amp;E Species Risk</t>
  </si>
  <si>
    <t>Sometimes we can show that as our project ages, another area receives the sand and either is maintained or benefits from our project.</t>
  </si>
  <si>
    <t>Assessment of NAV Metric as Decision Criteria</t>
  </si>
  <si>
    <t xml:space="preserve">Changes to proportion of locally owned businesses  due to navigation improvement </t>
  </si>
  <si>
    <t>Assessment of FRM Metric as Decision Criteria</t>
  </si>
  <si>
    <t xml:space="preserve">Changes to proportion of locally owned businesses due to riverine flooding </t>
  </si>
  <si>
    <t>Assessment of Ecosystem Restoration Metric as Decision Criteria</t>
  </si>
  <si>
    <t xml:space="preserve">Changes to proportion of locally owned businesses  due to property damages and/or business losses from project implementation </t>
  </si>
  <si>
    <t>Assessment of Multipurpose Metric as Decision Criteria</t>
  </si>
  <si>
    <t>Changes to the # hrs. worked due to project effects</t>
  </si>
  <si>
    <t>Changes to proportion of locally owned businesses  due to project effects</t>
  </si>
  <si>
    <t>Estimation of lives lost from the project effects</t>
  </si>
  <si>
    <t>Indicates how the metric should be related back to the problems and opportunities of the project</t>
  </si>
  <si>
    <t xml:space="preserve">Changes to the # hrs. worked due to riverine flooding </t>
  </si>
  <si>
    <t>HEC-FDA: Does not automatically factor in tide,  shoreline change or SLR. Is not life cycle monte carlo simulation based</t>
  </si>
  <si>
    <t>HEC-RAS + HEC-FDA; HEC-RAS + LifeSim; GIS + Spreadsheet</t>
  </si>
  <si>
    <t>HEC-FDA and LifeSim can also be used to estimate life loss, on an event by event basis.</t>
  </si>
  <si>
    <t>LifeSim: Account for life cycle flood damages to buildings primarily in back bay environments. Could be used on oceanfronts in a pinch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</si>
</sst>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FF00"/>
        <bgColor indexed="64"/>
      </patternFill>
    </fill>
    <fill>
      <patternFill patternType="solid">
        <fgColor rgb="FF66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51">
    <xf numFmtId="0" fontId="0" fillId="0" borderId="0" xfId="0"/>
    <xf numFmtId="0" fontId="1" fillId="0" borderId="0" xfId="0" applyFont="1"/>
    <xf numFmtId="0" fontId="1" fillId="0" borderId="0" xfId="0" applyFont="1" applyAlignment="1">
      <alignment horizontal="center" vertical="center"/>
    </xf>
    <xf numFmtId="0" fontId="2"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3" borderId="0" xfId="0" applyFill="1"/>
    <xf numFmtId="0" fontId="1" fillId="0" borderId="1" xfId="0" applyFont="1" applyBorder="1" applyAlignment="1">
      <alignment wrapText="1"/>
    </xf>
    <xf numFmtId="0" fontId="0" fillId="0" borderId="1" xfId="0" applyBorder="1"/>
    <xf numFmtId="0" fontId="2" fillId="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xf numFmtId="0" fontId="1" fillId="0" borderId="2" xfId="0" applyFont="1" applyBorder="1" applyAlignment="1">
      <alignment horizontal="center" vertical="center"/>
    </xf>
    <xf numFmtId="0" fontId="1" fillId="0" borderId="4" xfId="0" applyFont="1" applyBorder="1"/>
    <xf numFmtId="0" fontId="3" fillId="0" borderId="0" xfId="0" applyFont="1"/>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3" fillId="0" borderId="1" xfId="0" applyFont="1" applyBorder="1"/>
    <xf numFmtId="0" fontId="0" fillId="0" borderId="1" xfId="0" applyFont="1" applyBorder="1"/>
    <xf numFmtId="0" fontId="0" fillId="4" borderId="1" xfId="0" applyFill="1" applyBorder="1" applyAlignment="1">
      <alignment horizontal="center"/>
    </xf>
    <xf numFmtId="0" fontId="0" fillId="2" borderId="1" xfId="0" applyFill="1" applyBorder="1" applyAlignment="1">
      <alignment horizontal="center"/>
    </xf>
    <xf numFmtId="0" fontId="0" fillId="5" borderId="1" xfId="0" applyFill="1" applyBorder="1" applyAlignment="1">
      <alignment horizontal="center"/>
    </xf>
    <xf numFmtId="0" fontId="4" fillId="0" borderId="0" xfId="0" applyFont="1"/>
    <xf numFmtId="0" fontId="3" fillId="0" borderId="1" xfId="0" applyFont="1" applyBorder="1" applyAlignment="1">
      <alignment horizontal="center"/>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66FFFF"/>
      <color rgb="FF00FF00"/>
      <color rgb="FF66FF3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3D4EC-0F61-4363-9B55-A86C27A6B1D7}">
  <sheetPr>
    <tabColor rgb="FFFF0000"/>
    <pageSetUpPr fitToPage="1"/>
  </sheetPr>
  <dimension ref="A1:J31"/>
  <sheetViews>
    <sheetView topLeftCell="D9" workbookViewId="0">
      <selection activeCell="D19" sqref="D19"/>
    </sheetView>
  </sheetViews>
  <sheetFormatPr defaultRowHeight="15" x14ac:dyDescent="0.25"/>
  <cols>
    <col min="1" max="1" width="10.7109375" customWidth="1"/>
    <col min="3" max="3" width="46.85546875" customWidth="1"/>
    <col min="4" max="4" width="140.85546875" customWidth="1"/>
    <col min="13" max="13" width="12.7109375" customWidth="1"/>
  </cols>
  <sheetData>
    <row r="1" spans="1:10" ht="18.75" x14ac:dyDescent="0.3">
      <c r="A1" s="30" t="s">
        <v>351</v>
      </c>
    </row>
    <row r="3" spans="1:10" x14ac:dyDescent="0.25">
      <c r="A3" s="20" t="s">
        <v>352</v>
      </c>
      <c r="B3" s="20"/>
    </row>
    <row r="4" spans="1:10" x14ac:dyDescent="0.25">
      <c r="A4">
        <v>1</v>
      </c>
      <c r="B4" t="s">
        <v>332</v>
      </c>
    </row>
    <row r="5" spans="1:10" x14ac:dyDescent="0.25">
      <c r="A5">
        <v>2</v>
      </c>
      <c r="B5" t="s">
        <v>350</v>
      </c>
      <c r="C5" s="24"/>
      <c r="D5" s="24"/>
      <c r="E5" s="24"/>
      <c r="F5" s="24"/>
      <c r="G5" s="24"/>
      <c r="H5" s="24"/>
      <c r="I5" s="24"/>
      <c r="J5" s="24"/>
    </row>
    <row r="6" spans="1:10" x14ac:dyDescent="0.25">
      <c r="A6">
        <v>3</v>
      </c>
      <c r="B6" t="s">
        <v>333</v>
      </c>
      <c r="C6" s="24"/>
      <c r="D6" s="24"/>
      <c r="E6" s="24"/>
      <c r="F6" s="24"/>
      <c r="G6" s="24"/>
      <c r="H6" s="24"/>
      <c r="I6" s="24"/>
      <c r="J6" s="24"/>
    </row>
    <row r="7" spans="1:10" x14ac:dyDescent="0.25">
      <c r="A7">
        <v>4</v>
      </c>
      <c r="B7" t="s">
        <v>298</v>
      </c>
      <c r="C7" s="24"/>
      <c r="D7" s="24"/>
      <c r="E7" s="24"/>
      <c r="F7" s="24"/>
      <c r="G7" s="24"/>
      <c r="H7" s="24"/>
      <c r="I7" s="24"/>
      <c r="J7" s="24"/>
    </row>
    <row r="8" spans="1:10" x14ac:dyDescent="0.25">
      <c r="C8" s="24"/>
      <c r="D8" s="24"/>
      <c r="E8" s="24"/>
      <c r="F8" s="24"/>
      <c r="G8" s="24"/>
      <c r="H8" s="24"/>
      <c r="I8" s="24"/>
      <c r="J8" s="24"/>
    </row>
    <row r="9" spans="1:10" x14ac:dyDescent="0.25">
      <c r="A9" t="s">
        <v>300</v>
      </c>
      <c r="C9" s="24"/>
      <c r="D9" s="24"/>
      <c r="E9" s="24"/>
      <c r="F9" s="24"/>
      <c r="G9" s="24"/>
      <c r="H9" s="24"/>
      <c r="I9" s="24"/>
      <c r="J9" s="24"/>
    </row>
    <row r="10" spans="1:10" x14ac:dyDescent="0.25">
      <c r="C10" s="24"/>
      <c r="D10" s="24"/>
      <c r="E10" s="24"/>
      <c r="F10" s="24"/>
      <c r="G10" s="24"/>
      <c r="H10" s="24"/>
      <c r="I10" s="24"/>
      <c r="J10" s="24"/>
    </row>
    <row r="11" spans="1:10" x14ac:dyDescent="0.25">
      <c r="A11" s="20" t="s">
        <v>325</v>
      </c>
      <c r="C11" s="24"/>
      <c r="D11" s="24"/>
      <c r="E11" s="24"/>
      <c r="F11" s="24"/>
      <c r="G11" s="24"/>
      <c r="H11" s="24"/>
      <c r="I11" s="24"/>
      <c r="J11" s="24"/>
    </row>
    <row r="12" spans="1:10" x14ac:dyDescent="0.25">
      <c r="A12" s="13"/>
      <c r="B12" s="31" t="s">
        <v>301</v>
      </c>
      <c r="C12" s="25" t="s">
        <v>302</v>
      </c>
      <c r="D12" s="25" t="s">
        <v>303</v>
      </c>
      <c r="E12" s="24"/>
      <c r="F12" s="24"/>
      <c r="G12" s="24"/>
      <c r="H12" s="24"/>
      <c r="I12" s="24"/>
      <c r="J12" s="24"/>
    </row>
    <row r="13" spans="1:10" ht="20.45" customHeight="1" x14ac:dyDescent="0.25">
      <c r="A13" s="35" t="s">
        <v>299</v>
      </c>
      <c r="B13" s="27" t="s">
        <v>304</v>
      </c>
      <c r="C13" s="26" t="s">
        <v>1</v>
      </c>
      <c r="D13" s="26" t="s">
        <v>331</v>
      </c>
      <c r="E13" s="24"/>
      <c r="F13" s="24"/>
      <c r="G13" s="24"/>
      <c r="H13" s="24"/>
      <c r="I13" s="24"/>
      <c r="J13" s="24"/>
    </row>
    <row r="14" spans="1:10" ht="20.45" customHeight="1" x14ac:dyDescent="0.25">
      <c r="A14" s="36"/>
      <c r="B14" s="27" t="s">
        <v>305</v>
      </c>
      <c r="C14" s="26" t="s">
        <v>2</v>
      </c>
      <c r="D14" s="26" t="s">
        <v>334</v>
      </c>
      <c r="E14" s="24"/>
      <c r="F14" s="24"/>
      <c r="G14" s="24"/>
      <c r="H14" s="24"/>
      <c r="I14" s="24"/>
      <c r="J14" s="24"/>
    </row>
    <row r="15" spans="1:10" ht="20.45" customHeight="1" x14ac:dyDescent="0.25">
      <c r="A15" s="36"/>
      <c r="B15" s="27" t="s">
        <v>306</v>
      </c>
      <c r="C15" s="26" t="s">
        <v>3</v>
      </c>
      <c r="D15" s="26" t="s">
        <v>335</v>
      </c>
      <c r="E15" s="24"/>
      <c r="F15" s="24"/>
      <c r="G15" s="24"/>
      <c r="H15" s="24"/>
      <c r="I15" s="24"/>
      <c r="J15" s="24"/>
    </row>
    <row r="16" spans="1:10" ht="20.45" customHeight="1" x14ac:dyDescent="0.25">
      <c r="A16" s="36"/>
      <c r="B16" s="27" t="s">
        <v>307</v>
      </c>
      <c r="C16" s="26" t="s">
        <v>4</v>
      </c>
      <c r="D16" s="26" t="s">
        <v>336</v>
      </c>
      <c r="E16" s="24"/>
      <c r="F16" s="24"/>
      <c r="G16" s="24"/>
      <c r="H16" s="24"/>
      <c r="I16" s="24"/>
      <c r="J16" s="24"/>
    </row>
    <row r="17" spans="1:10" ht="20.45" customHeight="1" x14ac:dyDescent="0.25">
      <c r="A17" s="36"/>
      <c r="B17" s="27" t="s">
        <v>308</v>
      </c>
      <c r="C17" s="26" t="s">
        <v>5</v>
      </c>
      <c r="D17" s="26" t="s">
        <v>337</v>
      </c>
      <c r="E17" s="24"/>
      <c r="F17" s="24"/>
      <c r="G17" s="24"/>
      <c r="H17" s="24"/>
      <c r="I17" s="24"/>
      <c r="J17" s="24"/>
    </row>
    <row r="18" spans="1:10" ht="20.45" customHeight="1" x14ac:dyDescent="0.25">
      <c r="A18" s="36"/>
      <c r="B18" s="27" t="s">
        <v>309</v>
      </c>
      <c r="C18" s="26" t="s">
        <v>290</v>
      </c>
      <c r="D18" s="26" t="s">
        <v>338</v>
      </c>
      <c r="E18" s="24"/>
      <c r="F18" s="24"/>
      <c r="G18" s="24"/>
      <c r="H18" s="24"/>
      <c r="I18" s="24"/>
      <c r="J18" s="24"/>
    </row>
    <row r="19" spans="1:10" ht="20.45" customHeight="1" x14ac:dyDescent="0.25">
      <c r="A19" s="36"/>
      <c r="B19" s="27" t="s">
        <v>310</v>
      </c>
      <c r="C19" s="26" t="s">
        <v>6</v>
      </c>
      <c r="D19" s="26" t="s">
        <v>339</v>
      </c>
      <c r="E19" s="24"/>
      <c r="F19" s="24"/>
      <c r="G19" s="24"/>
      <c r="H19" s="24"/>
      <c r="I19" s="24"/>
      <c r="J19" s="24"/>
    </row>
    <row r="20" spans="1:10" ht="20.45" customHeight="1" x14ac:dyDescent="0.25">
      <c r="A20" s="37"/>
      <c r="B20" s="27" t="s">
        <v>311</v>
      </c>
      <c r="C20" s="26" t="s">
        <v>7</v>
      </c>
      <c r="D20" s="26" t="s">
        <v>340</v>
      </c>
      <c r="E20" s="24"/>
      <c r="F20" s="24"/>
      <c r="G20" s="24"/>
      <c r="H20" s="24"/>
      <c r="I20" s="24"/>
      <c r="J20" s="24"/>
    </row>
    <row r="21" spans="1:10" ht="20.45" customHeight="1" x14ac:dyDescent="0.25">
      <c r="A21" s="38" t="s">
        <v>321</v>
      </c>
      <c r="B21" s="28" t="s">
        <v>312</v>
      </c>
      <c r="C21" s="26" t="s">
        <v>8</v>
      </c>
      <c r="D21" s="26" t="s">
        <v>438</v>
      </c>
      <c r="E21" s="24"/>
      <c r="F21" s="24"/>
      <c r="G21" s="24"/>
      <c r="H21" s="24"/>
      <c r="I21" s="24"/>
      <c r="J21" s="24"/>
    </row>
    <row r="22" spans="1:10" ht="20.45" customHeight="1" x14ac:dyDescent="0.25">
      <c r="A22" s="39"/>
      <c r="B22" s="28" t="s">
        <v>313</v>
      </c>
      <c r="C22" s="26" t="s">
        <v>326</v>
      </c>
      <c r="D22" s="26" t="s">
        <v>341</v>
      </c>
      <c r="E22" s="24"/>
      <c r="F22" s="24"/>
      <c r="G22" s="24"/>
      <c r="H22" s="24"/>
      <c r="I22" s="24"/>
      <c r="J22" s="24"/>
    </row>
    <row r="23" spans="1:10" ht="20.45" customHeight="1" x14ac:dyDescent="0.25">
      <c r="A23" s="39"/>
      <c r="B23" s="28" t="s">
        <v>314</v>
      </c>
      <c r="C23" s="26" t="s">
        <v>327</v>
      </c>
      <c r="D23" s="26" t="s">
        <v>342</v>
      </c>
      <c r="E23" s="24"/>
      <c r="F23" s="24"/>
      <c r="G23" s="24"/>
      <c r="H23" s="24"/>
      <c r="I23" s="24"/>
      <c r="J23" s="24"/>
    </row>
    <row r="24" spans="1:10" ht="20.45" customHeight="1" x14ac:dyDescent="0.25">
      <c r="A24" s="39"/>
      <c r="B24" s="28" t="s">
        <v>315</v>
      </c>
      <c r="C24" s="26" t="s">
        <v>328</v>
      </c>
      <c r="D24" s="26" t="s">
        <v>349</v>
      </c>
      <c r="E24" s="24"/>
      <c r="F24" s="24"/>
      <c r="G24" s="24"/>
      <c r="H24" s="24"/>
      <c r="I24" s="24"/>
      <c r="J24" s="24"/>
    </row>
    <row r="25" spans="1:10" ht="20.45" customHeight="1" x14ac:dyDescent="0.25">
      <c r="A25" s="40"/>
      <c r="B25" s="28" t="s">
        <v>316</v>
      </c>
      <c r="C25" s="26" t="s">
        <v>292</v>
      </c>
      <c r="D25" s="26" t="s">
        <v>343</v>
      </c>
      <c r="E25" s="24"/>
      <c r="F25" s="24"/>
      <c r="G25" s="24"/>
      <c r="H25" s="24"/>
      <c r="I25" s="24"/>
      <c r="J25" s="24"/>
    </row>
    <row r="26" spans="1:10" ht="20.45" customHeight="1" x14ac:dyDescent="0.25">
      <c r="A26" s="32" t="s">
        <v>322</v>
      </c>
      <c r="B26" s="29" t="s">
        <v>41</v>
      </c>
      <c r="C26" s="26" t="s">
        <v>393</v>
      </c>
      <c r="D26" s="26" t="s">
        <v>344</v>
      </c>
      <c r="E26" s="24"/>
      <c r="F26" s="24"/>
      <c r="G26" s="24"/>
      <c r="H26" s="24"/>
      <c r="I26" s="24"/>
      <c r="J26" s="24"/>
    </row>
    <row r="27" spans="1:10" ht="20.45" customHeight="1" x14ac:dyDescent="0.25">
      <c r="A27" s="33"/>
      <c r="B27" s="29" t="s">
        <v>317</v>
      </c>
      <c r="C27" s="26" t="s">
        <v>394</v>
      </c>
      <c r="D27" s="26" t="s">
        <v>345</v>
      </c>
      <c r="E27" s="24"/>
      <c r="F27" s="24"/>
      <c r="G27" s="24"/>
      <c r="H27" s="24"/>
      <c r="I27" s="24"/>
      <c r="J27" s="24"/>
    </row>
    <row r="28" spans="1:10" ht="20.45" customHeight="1" x14ac:dyDescent="0.25">
      <c r="A28" s="33"/>
      <c r="B28" s="29" t="s">
        <v>318</v>
      </c>
      <c r="C28" s="26" t="s">
        <v>395</v>
      </c>
      <c r="D28" s="26" t="s">
        <v>346</v>
      </c>
      <c r="E28" s="24"/>
      <c r="F28" s="24"/>
      <c r="G28" s="24"/>
      <c r="H28" s="24"/>
      <c r="I28" s="24"/>
      <c r="J28" s="24"/>
    </row>
    <row r="29" spans="1:10" ht="20.45" customHeight="1" x14ac:dyDescent="0.25">
      <c r="A29" s="33"/>
      <c r="B29" s="29" t="s">
        <v>319</v>
      </c>
      <c r="C29" s="26" t="s">
        <v>12</v>
      </c>
      <c r="D29" s="26" t="s">
        <v>347</v>
      </c>
      <c r="E29" s="24"/>
      <c r="F29" s="24"/>
      <c r="G29" s="24"/>
      <c r="H29" s="24"/>
      <c r="I29" s="24"/>
      <c r="J29" s="24"/>
    </row>
    <row r="30" spans="1:10" ht="20.45" customHeight="1" x14ac:dyDescent="0.25">
      <c r="A30" s="34"/>
      <c r="B30" s="29" t="s">
        <v>320</v>
      </c>
      <c r="C30" s="26" t="s">
        <v>392</v>
      </c>
      <c r="D30" s="26" t="s">
        <v>348</v>
      </c>
      <c r="E30" s="24"/>
      <c r="F30" s="24"/>
      <c r="G30" s="24"/>
      <c r="H30" s="24"/>
      <c r="I30" s="24"/>
      <c r="J30" s="24"/>
    </row>
    <row r="31" spans="1:10" x14ac:dyDescent="0.25">
      <c r="C31" s="24"/>
      <c r="D31" s="24"/>
      <c r="E31" s="24"/>
      <c r="F31" s="24"/>
      <c r="G31" s="24"/>
      <c r="H31" s="24"/>
      <c r="I31" s="24"/>
      <c r="J31" s="24"/>
    </row>
  </sheetData>
  <mergeCells count="3">
    <mergeCell ref="A26:A30"/>
    <mergeCell ref="A13:A20"/>
    <mergeCell ref="A21:A25"/>
  </mergeCells>
  <pageMargins left="0.25" right="0.25" top="0.75" bottom="0.75" header="0.3" footer="0.3"/>
  <pageSetup paperSize="5" scale="83" fitToHeight="0" orientation="landscape" r:id="rId1"/>
  <headerFooter>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A376A-F54B-4F50-B108-3DD62ED3221D}">
  <sheetPr>
    <tabColor rgb="FFFFFF00"/>
    <pageSetUpPr fitToPage="1"/>
  </sheetPr>
  <dimension ref="A1:R10"/>
  <sheetViews>
    <sheetView zoomScale="80" zoomScaleNormal="80" workbookViewId="0">
      <pane xSplit="6" ySplit="2" topLeftCell="L3" activePane="bottomRight" state="frozen"/>
      <selection pane="topRight" activeCell="G1" sqref="G1"/>
      <selection pane="bottomLeft" activeCell="A3" sqref="A3"/>
      <selection pane="bottomRight" activeCell="O2" sqref="O1:O1048576"/>
    </sheetView>
  </sheetViews>
  <sheetFormatPr defaultColWidth="33.7109375" defaultRowHeight="15" x14ac:dyDescent="0.25"/>
  <cols>
    <col min="1" max="1" width="6.28515625" customWidth="1"/>
    <col min="2" max="2" width="7.85546875" customWidth="1"/>
    <col min="3" max="3" width="6.85546875" customWidth="1"/>
    <col min="4" max="4" width="13.140625" customWidth="1"/>
    <col min="5" max="5" width="14.42578125" customWidth="1"/>
    <col min="6" max="6" width="24.85546875" customWidth="1"/>
    <col min="7" max="7" width="15.5703125" bestFit="1" customWidth="1"/>
    <col min="8" max="8" width="17.5703125" customWidth="1"/>
    <col min="9" max="9" width="15.42578125" customWidth="1"/>
    <col min="10" max="10" width="25.42578125" customWidth="1"/>
    <col min="11" max="11" width="21" customWidth="1"/>
    <col min="12" max="13" width="22.5703125" customWidth="1"/>
    <col min="14" max="18" width="21.28515625" customWidth="1"/>
  </cols>
  <sheetData>
    <row r="1" spans="1:18" s="1" customFormat="1" ht="25.5" customHeight="1" x14ac:dyDescent="0.2">
      <c r="A1" s="44" t="s">
        <v>293</v>
      </c>
      <c r="B1" s="45"/>
      <c r="C1" s="45"/>
      <c r="D1" s="45"/>
      <c r="E1" s="45"/>
      <c r="F1" s="45"/>
      <c r="G1" s="45"/>
      <c r="H1" s="46"/>
      <c r="I1" s="47" t="s">
        <v>430</v>
      </c>
      <c r="J1" s="48"/>
      <c r="K1" s="48"/>
      <c r="L1" s="48"/>
      <c r="M1" s="49"/>
      <c r="N1" s="41" t="s">
        <v>330</v>
      </c>
      <c r="O1" s="42"/>
      <c r="P1" s="42"/>
      <c r="Q1" s="42"/>
      <c r="R1" s="43"/>
    </row>
    <row r="2" spans="1:18" s="7" customFormat="1" ht="69"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s="1" customFormat="1" ht="61.5" customHeight="1" x14ac:dyDescent="0.2">
      <c r="A3" s="3" t="str">
        <f>$B3&amp;"-"&amp;COUNTIFS($B3:B$3,$B3)</f>
        <v>NED-1</v>
      </c>
      <c r="B3" s="5" t="s">
        <v>14</v>
      </c>
      <c r="C3" s="3" t="s">
        <v>15</v>
      </c>
      <c r="D3" s="10" t="s">
        <v>16</v>
      </c>
      <c r="E3" s="10" t="s">
        <v>17</v>
      </c>
      <c r="F3" s="6" t="s">
        <v>385</v>
      </c>
      <c r="G3" s="5" t="s">
        <v>19</v>
      </c>
      <c r="H3" s="6" t="s">
        <v>20</v>
      </c>
      <c r="I3" s="6"/>
      <c r="J3" s="6"/>
      <c r="K3" s="5" t="s">
        <v>21</v>
      </c>
      <c r="L3" s="5" t="s">
        <v>21</v>
      </c>
      <c r="M3" s="5"/>
      <c r="N3" s="6" t="s">
        <v>420</v>
      </c>
      <c r="O3" s="6" t="s">
        <v>443</v>
      </c>
      <c r="P3" s="6"/>
      <c r="Q3" s="6" t="s">
        <v>441</v>
      </c>
      <c r="R3" s="6"/>
    </row>
    <row r="4" spans="1:18" s="1" customFormat="1" ht="61.5" customHeight="1" x14ac:dyDescent="0.2">
      <c r="A4" s="3" t="str">
        <f>$B4&amp;"-"&amp;COUNTIFS($B$3:B4,$B4)</f>
        <v>NED-2</v>
      </c>
      <c r="B4" s="5" t="s">
        <v>14</v>
      </c>
      <c r="C4" s="3" t="s">
        <v>15</v>
      </c>
      <c r="D4" s="10" t="s">
        <v>16</v>
      </c>
      <c r="E4" s="10" t="s">
        <v>37</v>
      </c>
      <c r="F4" s="6" t="s">
        <v>386</v>
      </c>
      <c r="G4" s="5" t="s">
        <v>19</v>
      </c>
      <c r="H4" s="6" t="s">
        <v>39</v>
      </c>
      <c r="I4" s="6"/>
      <c r="J4" s="6"/>
      <c r="K4" s="5" t="s">
        <v>36</v>
      </c>
      <c r="L4" s="5" t="s">
        <v>21</v>
      </c>
      <c r="M4" s="5"/>
      <c r="N4" s="6" t="s">
        <v>195</v>
      </c>
      <c r="O4" s="6"/>
      <c r="P4" s="6"/>
      <c r="Q4" s="6" t="s">
        <v>40</v>
      </c>
      <c r="R4" s="6"/>
    </row>
    <row r="5" spans="1:18" s="1" customFormat="1" ht="61.5" customHeight="1" x14ac:dyDescent="0.2">
      <c r="A5" s="3" t="str">
        <f>$B5&amp;"-"&amp;COUNTIFS($B$3:B5,$B5)</f>
        <v>NED-3</v>
      </c>
      <c r="B5" s="5" t="s">
        <v>14</v>
      </c>
      <c r="C5" s="3" t="s">
        <v>41</v>
      </c>
      <c r="D5" s="10" t="s">
        <v>42</v>
      </c>
      <c r="E5" s="10" t="s">
        <v>42</v>
      </c>
      <c r="F5" s="6" t="s">
        <v>196</v>
      </c>
      <c r="G5" s="5" t="s">
        <v>19</v>
      </c>
      <c r="H5" s="6" t="s">
        <v>44</v>
      </c>
      <c r="I5" s="6"/>
      <c r="J5" s="6"/>
      <c r="K5" s="5" t="s">
        <v>21</v>
      </c>
      <c r="L5" s="5" t="s">
        <v>21</v>
      </c>
      <c r="M5" s="5"/>
      <c r="N5" s="6" t="s">
        <v>45</v>
      </c>
      <c r="O5" s="6"/>
      <c r="P5" s="6"/>
      <c r="Q5" s="6" t="s">
        <v>40</v>
      </c>
      <c r="R5" s="6"/>
    </row>
    <row r="6" spans="1:18" s="1" customFormat="1" ht="61.5" customHeight="1" x14ac:dyDescent="0.2">
      <c r="A6" s="3" t="str">
        <f>$B6&amp;"-"&amp;COUNTIFS($B$3:B6,$B6)</f>
        <v>NED-4</v>
      </c>
      <c r="B6" s="5" t="s">
        <v>14</v>
      </c>
      <c r="C6" s="3" t="s">
        <v>15</v>
      </c>
      <c r="D6" s="10" t="s">
        <v>46</v>
      </c>
      <c r="E6" s="10" t="s">
        <v>46</v>
      </c>
      <c r="F6" s="6" t="s">
        <v>197</v>
      </c>
      <c r="G6" s="5" t="s">
        <v>19</v>
      </c>
      <c r="H6" s="6" t="s">
        <v>48</v>
      </c>
      <c r="I6" s="6"/>
      <c r="J6" s="6"/>
      <c r="K6" s="5" t="s">
        <v>36</v>
      </c>
      <c r="L6" s="5" t="s">
        <v>21</v>
      </c>
      <c r="M6" s="5"/>
      <c r="N6" s="6" t="s">
        <v>198</v>
      </c>
      <c r="O6" s="6"/>
      <c r="P6" s="6"/>
      <c r="Q6" s="6" t="s">
        <v>40</v>
      </c>
      <c r="R6" s="6"/>
    </row>
    <row r="7" spans="1:18" s="1" customFormat="1" ht="61.5" customHeight="1" x14ac:dyDescent="0.2">
      <c r="A7" s="3" t="str">
        <f>$B7&amp;"-"&amp;COUNTIFS($B$3:B7,$B7)</f>
        <v>NED-5</v>
      </c>
      <c r="B7" s="5" t="s">
        <v>14</v>
      </c>
      <c r="C7" s="3" t="s">
        <v>15</v>
      </c>
      <c r="D7" s="10" t="s">
        <v>16</v>
      </c>
      <c r="E7" s="10" t="s">
        <v>49</v>
      </c>
      <c r="F7" s="6" t="s">
        <v>199</v>
      </c>
      <c r="G7" s="5" t="s">
        <v>19</v>
      </c>
      <c r="H7" s="6" t="s">
        <v>51</v>
      </c>
      <c r="I7" s="6"/>
      <c r="J7" s="6"/>
      <c r="K7" s="5" t="s">
        <v>21</v>
      </c>
      <c r="L7" s="5" t="s">
        <v>36</v>
      </c>
      <c r="M7" s="5"/>
      <c r="N7" s="6" t="s">
        <v>52</v>
      </c>
      <c r="O7" s="6" t="s">
        <v>52</v>
      </c>
      <c r="P7" s="6"/>
      <c r="Q7" s="6" t="s">
        <v>441</v>
      </c>
      <c r="R7" s="6"/>
    </row>
    <row r="8" spans="1:18" s="1" customFormat="1" ht="61.5" customHeight="1" x14ac:dyDescent="0.2">
      <c r="A8" s="3" t="str">
        <f>$B8&amp;"-"&amp;COUNTIFS($B$3:B8,$B8)</f>
        <v>NED-6</v>
      </c>
      <c r="B8" s="5" t="s">
        <v>14</v>
      </c>
      <c r="C8" s="3" t="s">
        <v>15</v>
      </c>
      <c r="D8" s="10" t="s">
        <v>53</v>
      </c>
      <c r="E8" s="10" t="s">
        <v>53</v>
      </c>
      <c r="F8" s="6" t="s">
        <v>200</v>
      </c>
      <c r="G8" s="5" t="s">
        <v>19</v>
      </c>
      <c r="H8" s="6" t="s">
        <v>55</v>
      </c>
      <c r="I8" s="6"/>
      <c r="J8" s="6"/>
      <c r="K8" s="5" t="s">
        <v>21</v>
      </c>
      <c r="L8" s="5" t="s">
        <v>36</v>
      </c>
      <c r="M8" s="5"/>
      <c r="N8" s="6" t="s">
        <v>56</v>
      </c>
      <c r="O8" s="6" t="s">
        <v>56</v>
      </c>
      <c r="P8" s="6"/>
      <c r="Q8" s="6" t="s">
        <v>40</v>
      </c>
      <c r="R8" s="6"/>
    </row>
    <row r="9" spans="1:18" s="1" customFormat="1" ht="61.5" customHeight="1" x14ac:dyDescent="0.2">
      <c r="A9" s="3" t="str">
        <f>$B9&amp;"-"&amp;COUNTIFS($B$3:B9,$B9)</f>
        <v>NED-7</v>
      </c>
      <c r="B9" s="5" t="s">
        <v>14</v>
      </c>
      <c r="C9" s="3" t="s">
        <v>41</v>
      </c>
      <c r="D9" s="10" t="s">
        <v>57</v>
      </c>
      <c r="E9" s="10" t="s">
        <v>57</v>
      </c>
      <c r="F9" s="6" t="s">
        <v>58</v>
      </c>
      <c r="G9" s="5" t="s">
        <v>19</v>
      </c>
      <c r="H9" s="6" t="s">
        <v>59</v>
      </c>
      <c r="I9" s="6"/>
      <c r="J9" s="6"/>
      <c r="K9" s="5" t="s">
        <v>21</v>
      </c>
      <c r="L9" s="5" t="s">
        <v>60</v>
      </c>
      <c r="M9" s="5"/>
      <c r="N9" s="6" t="s">
        <v>61</v>
      </c>
      <c r="O9" s="6" t="s">
        <v>61</v>
      </c>
      <c r="P9" s="6" t="s">
        <v>61</v>
      </c>
      <c r="Q9" s="6" t="s">
        <v>441</v>
      </c>
      <c r="R9" s="6"/>
    </row>
    <row r="10" spans="1:18" s="1" customFormat="1" ht="61.5" customHeight="1" x14ac:dyDescent="0.2">
      <c r="A10" s="3" t="str">
        <f>$B10&amp;"-"&amp;COUNTIFS($B$3:B10,$B10)</f>
        <v>NED-8</v>
      </c>
      <c r="B10" s="5" t="s">
        <v>14</v>
      </c>
      <c r="C10" s="3" t="s">
        <v>41</v>
      </c>
      <c r="D10" s="10" t="s">
        <v>62</v>
      </c>
      <c r="E10" s="10" t="s">
        <v>62</v>
      </c>
      <c r="F10" s="6" t="s">
        <v>201</v>
      </c>
      <c r="G10" s="5" t="s">
        <v>19</v>
      </c>
      <c r="H10" s="6" t="s">
        <v>64</v>
      </c>
      <c r="I10" s="6"/>
      <c r="J10" s="6"/>
      <c r="K10" s="5" t="s">
        <v>36</v>
      </c>
      <c r="L10" s="5" t="s">
        <v>60</v>
      </c>
      <c r="M10" s="5"/>
      <c r="N10" s="6" t="s">
        <v>65</v>
      </c>
      <c r="O10" s="6" t="s">
        <v>65</v>
      </c>
      <c r="P10" s="6"/>
      <c r="Q10" s="6" t="s">
        <v>441</v>
      </c>
      <c r="R10" s="6"/>
    </row>
  </sheetData>
  <mergeCells count="3">
    <mergeCell ref="A1:H1"/>
    <mergeCell ref="N1:R1"/>
    <mergeCell ref="I1:M1"/>
  </mergeCells>
  <pageMargins left="0.25" right="0.25" top="0.75" bottom="0.75" header="0.3" footer="0.3"/>
  <pageSetup paperSize="5" scale="54" fitToHeight="0" orientation="landscape" cellComments="atEnd" r:id="rId1"/>
  <headerFooter scaleWithDoc="0">
    <oddHeader>&amp;C&amp;A</oddHead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E0DFE-49AD-4015-81EF-5F294C22485A}">
  <sheetPr>
    <tabColor rgb="FFFFFF00"/>
    <pageSetUpPr fitToPage="1"/>
  </sheetPr>
  <dimension ref="A1:R17"/>
  <sheetViews>
    <sheetView zoomScale="80" zoomScaleNormal="80" workbookViewId="0">
      <pane xSplit="6" ySplit="2" topLeftCell="G3" activePane="bottomRight" state="frozen"/>
      <selection pane="topRight" activeCell="G1" sqref="G1"/>
      <selection pane="bottomLeft" activeCell="A3" sqref="A3"/>
      <selection pane="bottomRight" activeCell="F13" sqref="F13"/>
    </sheetView>
  </sheetViews>
  <sheetFormatPr defaultColWidth="33.7109375" defaultRowHeight="15" x14ac:dyDescent="0.25"/>
  <cols>
    <col min="1" max="1" width="6.28515625" customWidth="1"/>
    <col min="2" max="2" width="8.28515625" customWidth="1"/>
    <col min="3" max="3" width="6.7109375" customWidth="1"/>
    <col min="4" max="4" width="13.140625" customWidth="1"/>
    <col min="5" max="5" width="14.42578125" customWidth="1"/>
    <col min="6" max="6" width="24.85546875" customWidth="1"/>
    <col min="7" max="7" width="15.5703125" bestFit="1" customWidth="1"/>
    <col min="8" max="8" width="17.5703125" customWidth="1"/>
    <col min="9" max="9" width="15.42578125" customWidth="1"/>
    <col min="10" max="10" width="25.42578125" customWidth="1"/>
    <col min="11" max="11" width="21" customWidth="1"/>
    <col min="12" max="13" width="22.5703125" customWidth="1"/>
    <col min="14" max="18" width="21.28515625" customWidth="1"/>
  </cols>
  <sheetData>
    <row r="1" spans="1:18" ht="26.25" customHeight="1" x14ac:dyDescent="0.25">
      <c r="A1" s="44" t="s">
        <v>293</v>
      </c>
      <c r="B1" s="45"/>
      <c r="C1" s="45"/>
      <c r="D1" s="45"/>
      <c r="E1" s="45"/>
      <c r="F1" s="45"/>
      <c r="G1" s="45"/>
      <c r="H1" s="46"/>
      <c r="I1" s="47" t="s">
        <v>430</v>
      </c>
      <c r="J1" s="48"/>
      <c r="K1" s="48"/>
      <c r="L1" s="48"/>
      <c r="M1" s="49"/>
      <c r="N1" s="41" t="s">
        <v>330</v>
      </c>
      <c r="O1" s="42"/>
      <c r="P1" s="42"/>
      <c r="Q1" s="42"/>
      <c r="R1" s="43"/>
    </row>
    <row r="2" spans="1:18" s="7" customFormat="1" ht="69"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s="1" customFormat="1" ht="61.5" customHeight="1" x14ac:dyDescent="0.2">
      <c r="A3" s="3" t="str">
        <f>$B3&amp;"-"&amp;COUNTIFS($B$3:B3,$B3)</f>
        <v>RED-1</v>
      </c>
      <c r="B3" s="5" t="s">
        <v>66</v>
      </c>
      <c r="C3" s="3" t="s">
        <v>15</v>
      </c>
      <c r="D3" s="10" t="s">
        <v>67</v>
      </c>
      <c r="E3" s="10" t="s">
        <v>68</v>
      </c>
      <c r="F3" s="6" t="s">
        <v>202</v>
      </c>
      <c r="G3" s="5" t="s">
        <v>19</v>
      </c>
      <c r="H3" s="6" t="s">
        <v>70</v>
      </c>
      <c r="I3" s="6"/>
      <c r="J3" s="6"/>
      <c r="K3" s="5" t="s">
        <v>71</v>
      </c>
      <c r="L3" s="5"/>
      <c r="M3" s="5"/>
      <c r="N3" s="6" t="s">
        <v>72</v>
      </c>
      <c r="O3" s="6" t="s">
        <v>72</v>
      </c>
      <c r="P3" s="6" t="s">
        <v>421</v>
      </c>
      <c r="Q3" s="6" t="s">
        <v>441</v>
      </c>
      <c r="R3" s="6"/>
    </row>
    <row r="4" spans="1:18" s="1" customFormat="1" ht="61.5" customHeight="1" x14ac:dyDescent="0.2">
      <c r="A4" s="3" t="str">
        <f>$B4&amp;"-"&amp;COUNTIFS($B$3:B4,$B4)</f>
        <v>RED-2</v>
      </c>
      <c r="B4" s="5" t="s">
        <v>66</v>
      </c>
      <c r="C4" s="3" t="s">
        <v>15</v>
      </c>
      <c r="D4" s="10" t="s">
        <v>67</v>
      </c>
      <c r="E4" s="10" t="s">
        <v>73</v>
      </c>
      <c r="F4" s="6" t="s">
        <v>203</v>
      </c>
      <c r="G4" s="5" t="s">
        <v>19</v>
      </c>
      <c r="H4" s="6" t="s">
        <v>75</v>
      </c>
      <c r="I4" s="6"/>
      <c r="J4" s="6"/>
      <c r="K4" s="5" t="s">
        <v>71</v>
      </c>
      <c r="L4" s="5"/>
      <c r="M4" s="5"/>
      <c r="N4" s="6" t="s">
        <v>76</v>
      </c>
      <c r="O4" s="6" t="s">
        <v>76</v>
      </c>
      <c r="P4" s="6" t="s">
        <v>76</v>
      </c>
      <c r="Q4" s="6" t="s">
        <v>441</v>
      </c>
      <c r="R4" s="6"/>
    </row>
    <row r="5" spans="1:18" s="1" customFormat="1" ht="61.5" customHeight="1" x14ac:dyDescent="0.2">
      <c r="A5" s="3" t="str">
        <f>$B5&amp;"-"&amp;COUNTIFS($B$3:B5,$B5)</f>
        <v>RED-3</v>
      </c>
      <c r="B5" s="5" t="s">
        <v>66</v>
      </c>
      <c r="C5" s="3" t="s">
        <v>15</v>
      </c>
      <c r="D5" s="10" t="s">
        <v>67</v>
      </c>
      <c r="E5" s="10" t="s">
        <v>77</v>
      </c>
      <c r="F5" s="6" t="s">
        <v>204</v>
      </c>
      <c r="G5" s="5" t="s">
        <v>19</v>
      </c>
      <c r="H5" s="6" t="s">
        <v>79</v>
      </c>
      <c r="I5" s="6"/>
      <c r="J5" s="6"/>
      <c r="K5" s="5" t="s">
        <v>71</v>
      </c>
      <c r="L5" s="5"/>
      <c r="M5" s="5"/>
      <c r="N5" s="6" t="s">
        <v>80</v>
      </c>
      <c r="O5" s="6" t="s">
        <v>80</v>
      </c>
      <c r="P5" s="6" t="s">
        <v>80</v>
      </c>
      <c r="Q5" s="6" t="s">
        <v>441</v>
      </c>
      <c r="R5" s="6"/>
    </row>
    <row r="6" spans="1:18" s="1" customFormat="1" ht="61.5" customHeight="1" x14ac:dyDescent="0.2">
      <c r="A6" s="3" t="str">
        <f>$B6&amp;"-"&amp;COUNTIFS($B$3:B6,$B6)</f>
        <v>RED-4</v>
      </c>
      <c r="B6" s="5" t="s">
        <v>66</v>
      </c>
      <c r="C6" s="3" t="s">
        <v>41</v>
      </c>
      <c r="D6" s="10" t="s">
        <v>67</v>
      </c>
      <c r="E6" s="10" t="s">
        <v>81</v>
      </c>
      <c r="F6" s="6" t="s">
        <v>205</v>
      </c>
      <c r="G6" s="5" t="s">
        <v>19</v>
      </c>
      <c r="H6" s="6" t="s">
        <v>83</v>
      </c>
      <c r="I6" s="6"/>
      <c r="J6" s="6"/>
      <c r="K6" s="5" t="s">
        <v>36</v>
      </c>
      <c r="L6" s="5" t="s">
        <v>71</v>
      </c>
      <c r="M6" s="5"/>
      <c r="N6" s="6" t="s">
        <v>84</v>
      </c>
      <c r="O6" s="6" t="s">
        <v>84</v>
      </c>
      <c r="P6" s="6"/>
      <c r="Q6" s="6" t="s">
        <v>441</v>
      </c>
      <c r="R6" s="6"/>
    </row>
    <row r="7" spans="1:18" s="1" customFormat="1" ht="61.5" customHeight="1" x14ac:dyDescent="0.2">
      <c r="A7" s="3" t="str">
        <f>$B7&amp;"-"&amp;COUNTIFS($B$3:B7,$B7)</f>
        <v>RED-5</v>
      </c>
      <c r="B7" s="5" t="s">
        <v>66</v>
      </c>
      <c r="C7" s="3" t="s">
        <v>41</v>
      </c>
      <c r="D7" s="10" t="s">
        <v>67</v>
      </c>
      <c r="E7" s="10" t="s">
        <v>85</v>
      </c>
      <c r="F7" s="6" t="s">
        <v>206</v>
      </c>
      <c r="G7" s="5" t="s">
        <v>19</v>
      </c>
      <c r="H7" s="6" t="s">
        <v>87</v>
      </c>
      <c r="I7" s="6"/>
      <c r="J7" s="6"/>
      <c r="K7" s="5" t="s">
        <v>36</v>
      </c>
      <c r="L7" s="5" t="s">
        <v>71</v>
      </c>
      <c r="M7" s="5"/>
      <c r="N7" s="6" t="s">
        <v>88</v>
      </c>
      <c r="O7" s="6" t="s">
        <v>88</v>
      </c>
      <c r="P7" s="6"/>
      <c r="Q7" s="6" t="s">
        <v>441</v>
      </c>
      <c r="R7" s="6"/>
    </row>
    <row r="8" spans="1:18" s="1" customFormat="1" ht="61.5" customHeight="1" x14ac:dyDescent="0.2">
      <c r="A8" s="3" t="str">
        <f>$B8&amp;"-"&amp;COUNTIFS($B$3:B8,$B8)</f>
        <v>RED-6</v>
      </c>
      <c r="B8" s="5" t="s">
        <v>66</v>
      </c>
      <c r="C8" s="3" t="s">
        <v>41</v>
      </c>
      <c r="D8" s="10" t="s">
        <v>67</v>
      </c>
      <c r="E8" s="10" t="s">
        <v>89</v>
      </c>
      <c r="F8" s="6" t="s">
        <v>207</v>
      </c>
      <c r="G8" s="5" t="s">
        <v>19</v>
      </c>
      <c r="H8" s="6" t="s">
        <v>91</v>
      </c>
      <c r="I8" s="6"/>
      <c r="J8" s="6"/>
      <c r="K8" s="5" t="s">
        <v>36</v>
      </c>
      <c r="L8" s="5" t="s">
        <v>71</v>
      </c>
      <c r="M8" s="5"/>
      <c r="N8" s="6" t="s">
        <v>92</v>
      </c>
      <c r="O8" s="6" t="s">
        <v>92</v>
      </c>
      <c r="P8" s="6"/>
      <c r="Q8" s="6" t="s">
        <v>441</v>
      </c>
      <c r="R8" s="6"/>
    </row>
    <row r="9" spans="1:18" s="1" customFormat="1" ht="61.5" customHeight="1" x14ac:dyDescent="0.2">
      <c r="A9" s="3" t="str">
        <f>$B9&amp;"-"&amp;COUNTIFS($B$3:B9,$B9)</f>
        <v>RED-7</v>
      </c>
      <c r="B9" s="5" t="s">
        <v>66</v>
      </c>
      <c r="C9" s="3" t="s">
        <v>41</v>
      </c>
      <c r="D9" s="10" t="s">
        <v>105</v>
      </c>
      <c r="E9" s="10" t="s">
        <v>106</v>
      </c>
      <c r="F9" s="6" t="s">
        <v>365</v>
      </c>
      <c r="G9" s="5" t="s">
        <v>19</v>
      </c>
      <c r="H9" s="6" t="s">
        <v>107</v>
      </c>
      <c r="I9" s="6"/>
      <c r="J9" s="6"/>
      <c r="K9" s="5"/>
      <c r="L9" s="5" t="s">
        <v>60</v>
      </c>
      <c r="M9" s="5"/>
      <c r="N9" s="6" t="str">
        <f>"Outputs could potentially be used to assist in development of "&amp;LOWER($E9) &amp;" impacts "</f>
        <v xml:space="preserve">Outputs could potentially be used to assist in development of industrial employment impacts </v>
      </c>
      <c r="O9" s="6" t="str">
        <f>"Outputs could potentially be used to assist in development of "&amp;LOWER($E9) &amp;" impacts "</f>
        <v xml:space="preserve">Outputs could potentially be used to assist in development of industrial employment impacts </v>
      </c>
      <c r="P9" s="6" t="str">
        <f>"Outputs could potentially be used to assist in development of "&amp;LOWER($E9) &amp;" impacts "</f>
        <v xml:space="preserve">Outputs could potentially be used to assist in development of industrial employment impacts </v>
      </c>
      <c r="Q9" s="6"/>
      <c r="R9" s="6"/>
    </row>
    <row r="10" spans="1:18" s="1" customFormat="1" ht="61.5" customHeight="1" x14ac:dyDescent="0.2">
      <c r="A10" s="3" t="str">
        <f>$B10&amp;"-"&amp;COUNTIFS($B$3:B10,$B10)</f>
        <v>RED-8</v>
      </c>
      <c r="B10" s="5" t="s">
        <v>66</v>
      </c>
      <c r="C10" s="3" t="s">
        <v>41</v>
      </c>
      <c r="D10" s="10" t="s">
        <v>105</v>
      </c>
      <c r="E10" s="10" t="s">
        <v>108</v>
      </c>
      <c r="F10" s="6" t="s">
        <v>366</v>
      </c>
      <c r="G10" s="6" t="s">
        <v>109</v>
      </c>
      <c r="H10" s="6" t="s">
        <v>110</v>
      </c>
      <c r="I10" s="6"/>
      <c r="J10" s="6"/>
      <c r="K10" s="5"/>
      <c r="L10" s="5" t="s">
        <v>60</v>
      </c>
      <c r="M10" s="5"/>
      <c r="N10" s="6" t="str">
        <f>"Outputs could potentially be used to assist in development of "&amp;LOWER($E10) &amp;" impacts "</f>
        <v xml:space="preserve">Outputs could potentially be used to assist in development of top employers impacts </v>
      </c>
      <c r="O10" s="6" t="str">
        <f>"Outputs could potentially be used to assist in development of "&amp;LOWER($E10) &amp;" impacts "</f>
        <v xml:space="preserve">Outputs could potentially be used to assist in development of top employers impacts </v>
      </c>
      <c r="P10" s="6"/>
      <c r="Q10" s="6"/>
      <c r="R10" s="6"/>
    </row>
    <row r="11" spans="1:18" s="1" customFormat="1" ht="61.5" customHeight="1" x14ac:dyDescent="0.2">
      <c r="A11" s="3" t="str">
        <f>$B11&amp;"-"&amp;COUNTIFS($B$3:B11,$B11)</f>
        <v>RED-9</v>
      </c>
      <c r="B11" s="5" t="s">
        <v>66</v>
      </c>
      <c r="C11" s="3" t="s">
        <v>41</v>
      </c>
      <c r="D11" s="10" t="s">
        <v>105</v>
      </c>
      <c r="E11" s="10" t="s">
        <v>111</v>
      </c>
      <c r="F11" s="6" t="s">
        <v>367</v>
      </c>
      <c r="G11" s="5" t="s">
        <v>19</v>
      </c>
      <c r="H11" s="6" t="s">
        <v>112</v>
      </c>
      <c r="I11" s="6"/>
      <c r="J11" s="6"/>
      <c r="K11" s="5"/>
      <c r="L11" s="5" t="s">
        <v>71</v>
      </c>
      <c r="M11" s="5"/>
      <c r="N11" s="6" t="str">
        <f t="shared" ref="N11:O17" si="0">"Outputs could potentially be used to assist in development of "&amp;LOWER($E11) &amp;" impacts "</f>
        <v xml:space="preserve">Outputs could potentially be used to assist in development of wages impacts </v>
      </c>
      <c r="O11" s="6" t="str">
        <f t="shared" si="0"/>
        <v xml:space="preserve">Outputs could potentially be used to assist in development of wages impacts </v>
      </c>
      <c r="P11" s="6" t="s">
        <v>113</v>
      </c>
      <c r="Q11" s="6"/>
      <c r="R11" s="6"/>
    </row>
    <row r="12" spans="1:18" s="1" customFormat="1" ht="61.5" customHeight="1" x14ac:dyDescent="0.2">
      <c r="A12" s="3" t="str">
        <f>$B12&amp;"-"&amp;COUNTIFS($B$3:B12,$B12)</f>
        <v>RED-10</v>
      </c>
      <c r="B12" s="5" t="s">
        <v>66</v>
      </c>
      <c r="C12" s="3" t="s">
        <v>41</v>
      </c>
      <c r="D12" s="10" t="s">
        <v>105</v>
      </c>
      <c r="E12" s="10" t="s">
        <v>114</v>
      </c>
      <c r="F12" s="6" t="s">
        <v>368</v>
      </c>
      <c r="G12" s="5" t="s">
        <v>19</v>
      </c>
      <c r="H12" s="6" t="s">
        <v>115</v>
      </c>
      <c r="I12" s="6"/>
      <c r="J12" s="6"/>
      <c r="K12" s="5"/>
      <c r="L12" s="5" t="s">
        <v>71</v>
      </c>
      <c r="M12" s="5"/>
      <c r="N12" s="6" t="str">
        <f t="shared" si="0"/>
        <v xml:space="preserve">Outputs could potentially be used to assist in development of cost of living impacts </v>
      </c>
      <c r="O12" s="6" t="str">
        <f t="shared" si="0"/>
        <v xml:space="preserve">Outputs could potentially be used to assist in development of cost of living impacts </v>
      </c>
      <c r="P12" s="6"/>
      <c r="Q12" s="6"/>
      <c r="R12" s="6"/>
    </row>
    <row r="13" spans="1:18" s="1" customFormat="1" ht="61.5" customHeight="1" x14ac:dyDescent="0.2">
      <c r="A13" s="3" t="str">
        <f>$B13&amp;"-"&amp;COUNTIFS($B$3:B13,$B13)</f>
        <v>RED-11</v>
      </c>
      <c r="B13" s="5" t="s">
        <v>66</v>
      </c>
      <c r="C13" s="3" t="s">
        <v>41</v>
      </c>
      <c r="D13" s="10" t="s">
        <v>105</v>
      </c>
      <c r="E13" s="10" t="s">
        <v>116</v>
      </c>
      <c r="F13" s="6" t="s">
        <v>439</v>
      </c>
      <c r="G13" s="5" t="s">
        <v>19</v>
      </c>
      <c r="H13" s="6" t="s">
        <v>117</v>
      </c>
      <c r="I13" s="6"/>
      <c r="J13" s="6"/>
      <c r="K13" s="5"/>
      <c r="L13" s="5" t="s">
        <v>71</v>
      </c>
      <c r="M13" s="5"/>
      <c r="N13" s="6" t="str">
        <f t="shared" si="0"/>
        <v xml:space="preserve">Outputs could potentially be used to assist in development of hours worked impacts </v>
      </c>
      <c r="O13" s="6" t="str">
        <f t="shared" si="0"/>
        <v xml:space="preserve">Outputs could potentially be used to assist in development of hours worked impacts </v>
      </c>
      <c r="P13" s="6"/>
      <c r="Q13" s="6"/>
      <c r="R13" s="6"/>
    </row>
    <row r="14" spans="1:18" s="1" customFormat="1" ht="61.5" customHeight="1" x14ac:dyDescent="0.2">
      <c r="A14" s="3" t="str">
        <f>$B14&amp;"-"&amp;COUNTIFS($B$3:B14,$B14)</f>
        <v>RED-12</v>
      </c>
      <c r="B14" s="5" t="s">
        <v>66</v>
      </c>
      <c r="C14" s="3" t="s">
        <v>41</v>
      </c>
      <c r="D14" s="10" t="s">
        <v>105</v>
      </c>
      <c r="E14" s="10" t="s">
        <v>118</v>
      </c>
      <c r="F14" s="6" t="s">
        <v>369</v>
      </c>
      <c r="G14" s="5" t="s">
        <v>19</v>
      </c>
      <c r="H14" s="6" t="s">
        <v>119</v>
      </c>
      <c r="I14" s="6"/>
      <c r="J14" s="6"/>
      <c r="K14" s="5"/>
      <c r="L14" s="5" t="s">
        <v>71</v>
      </c>
      <c r="M14" s="5"/>
      <c r="N14" s="6" t="str">
        <f t="shared" si="0"/>
        <v xml:space="preserve">Outputs could potentially be used to assist in development of homes sold impacts </v>
      </c>
      <c r="O14" s="6" t="str">
        <f t="shared" si="0"/>
        <v xml:space="preserve">Outputs could potentially be used to assist in development of homes sold impacts </v>
      </c>
      <c r="P14" s="6"/>
      <c r="Q14" s="6"/>
      <c r="R14" s="6"/>
    </row>
    <row r="15" spans="1:18" s="1" customFormat="1" ht="61.5" customHeight="1" x14ac:dyDescent="0.2">
      <c r="A15" s="3" t="str">
        <f>$B15&amp;"-"&amp;COUNTIFS($B$3:B15,$B15)</f>
        <v>RED-13</v>
      </c>
      <c r="B15" s="5" t="s">
        <v>66</v>
      </c>
      <c r="C15" s="3" t="s">
        <v>41</v>
      </c>
      <c r="D15" s="10" t="s">
        <v>105</v>
      </c>
      <c r="E15" s="10" t="s">
        <v>120</v>
      </c>
      <c r="F15" s="6" t="s">
        <v>370</v>
      </c>
      <c r="G15" s="5" t="s">
        <v>19</v>
      </c>
      <c r="H15" s="6" t="s">
        <v>121</v>
      </c>
      <c r="I15" s="6"/>
      <c r="J15" s="6"/>
      <c r="K15" s="5"/>
      <c r="L15" s="5" t="s">
        <v>122</v>
      </c>
      <c r="M15" s="5"/>
      <c r="N15" s="6" t="str">
        <f t="shared" si="0"/>
        <v xml:space="preserve">Outputs could potentially be used to assist in development of real estate value impacts </v>
      </c>
      <c r="O15" s="6" t="str">
        <f t="shared" si="0"/>
        <v xml:space="preserve">Outputs could potentially be used to assist in development of real estate value impacts </v>
      </c>
      <c r="P15" s="6"/>
      <c r="Q15" s="6"/>
      <c r="R15" s="6"/>
    </row>
    <row r="16" spans="1:18" s="1" customFormat="1" ht="61.5" customHeight="1" x14ac:dyDescent="0.2">
      <c r="A16" s="3" t="str">
        <f>$B16&amp;"-"&amp;COUNTIFS($B$3:B16,$B16)</f>
        <v>RED-14</v>
      </c>
      <c r="B16" s="5" t="s">
        <v>66</v>
      </c>
      <c r="C16" s="3" t="s">
        <v>41</v>
      </c>
      <c r="D16" s="10" t="s">
        <v>105</v>
      </c>
      <c r="E16" s="10" t="s">
        <v>123</v>
      </c>
      <c r="F16" s="6" t="s">
        <v>431</v>
      </c>
      <c r="G16" s="5" t="s">
        <v>19</v>
      </c>
      <c r="H16" s="6" t="s">
        <v>124</v>
      </c>
      <c r="I16" s="6"/>
      <c r="J16" s="6"/>
      <c r="K16" s="5"/>
      <c r="L16" s="5"/>
      <c r="M16" s="5"/>
      <c r="N16" s="6" t="str">
        <f t="shared" si="0"/>
        <v xml:space="preserve">Outputs could potentially be used to assist in development of % locally owned businesses impacts </v>
      </c>
      <c r="O16" s="6" t="str">
        <f t="shared" si="0"/>
        <v xml:space="preserve">Outputs could potentially be used to assist in development of % locally owned businesses impacts </v>
      </c>
      <c r="P16" s="6"/>
      <c r="Q16" s="6"/>
      <c r="R16" s="6"/>
    </row>
    <row r="17" spans="1:18" s="1" customFormat="1" ht="61.5" customHeight="1" x14ac:dyDescent="0.2">
      <c r="A17" s="3" t="str">
        <f>$B17&amp;"-"&amp;COUNTIFS($B$3:B17,$B17)</f>
        <v>RED-15</v>
      </c>
      <c r="B17" s="5" t="s">
        <v>66</v>
      </c>
      <c r="C17" s="3" t="s">
        <v>41</v>
      </c>
      <c r="D17" s="10" t="s">
        <v>105</v>
      </c>
      <c r="E17" s="10" t="s">
        <v>125</v>
      </c>
      <c r="F17" s="6" t="s">
        <v>371</v>
      </c>
      <c r="G17" s="5" t="s">
        <v>19</v>
      </c>
      <c r="H17" s="6" t="s">
        <v>125</v>
      </c>
      <c r="I17" s="6"/>
      <c r="J17" s="6"/>
      <c r="K17" s="5"/>
      <c r="L17" s="5"/>
      <c r="M17" s="5"/>
      <c r="N17" s="6" t="str">
        <f t="shared" si="0"/>
        <v xml:space="preserve">Outputs could potentially be used to assist in development of unemployment rate impacts </v>
      </c>
      <c r="O17" s="6" t="str">
        <f t="shared" si="0"/>
        <v xml:space="preserve">Outputs could potentially be used to assist in development of unemployment rate impacts </v>
      </c>
      <c r="P17" s="6"/>
      <c r="Q17" s="6"/>
      <c r="R17" s="6"/>
    </row>
  </sheetData>
  <mergeCells count="3">
    <mergeCell ref="A1:H1"/>
    <mergeCell ref="N1:R1"/>
    <mergeCell ref="I1:M1"/>
  </mergeCells>
  <pageMargins left="0.25" right="0.25" top="0.75" bottom="0.75" header="0.3" footer="0.3"/>
  <pageSetup paperSize="5" scale="54" fitToHeight="0" orientation="landscape" cellComments="atEnd" r:id="rId1"/>
  <headerFooter scaleWithDoc="0">
    <oddHeader>&amp;C&amp;A</oddHead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C9B2-528C-4977-BF12-534DAE03023D}">
  <sheetPr>
    <tabColor rgb="FFFFFF00"/>
    <pageSetUpPr fitToPage="1"/>
  </sheetPr>
  <dimension ref="A1:R23"/>
  <sheetViews>
    <sheetView tabSelected="1" zoomScale="80" zoomScaleNormal="80" workbookViewId="0">
      <pane xSplit="6" ySplit="2" topLeftCell="G3" activePane="bottomRight" state="frozen"/>
      <selection pane="topRight" activeCell="G1" sqref="G1"/>
      <selection pane="bottomLeft" activeCell="A3" sqref="A3"/>
      <selection pane="bottomRight" activeCell="J6" sqref="J6"/>
    </sheetView>
  </sheetViews>
  <sheetFormatPr defaultColWidth="33.7109375" defaultRowHeight="15" x14ac:dyDescent="0.25"/>
  <cols>
    <col min="1" max="1" width="6.28515625" customWidth="1"/>
    <col min="2" max="2" width="8" customWidth="1"/>
    <col min="3" max="3" width="6.5703125" customWidth="1"/>
    <col min="4" max="4" width="13.140625" customWidth="1"/>
    <col min="5" max="5" width="14.42578125" customWidth="1"/>
    <col min="6" max="6" width="24.85546875" customWidth="1"/>
    <col min="7" max="7" width="15.5703125" bestFit="1" customWidth="1"/>
    <col min="8" max="8" width="17.5703125" customWidth="1"/>
    <col min="9" max="9" width="15.42578125" customWidth="1"/>
    <col min="10" max="10" width="25.42578125" customWidth="1"/>
    <col min="11" max="11" width="21" customWidth="1"/>
    <col min="12" max="13" width="22.5703125" customWidth="1"/>
    <col min="14" max="18" width="21.28515625" customWidth="1"/>
  </cols>
  <sheetData>
    <row r="1" spans="1:18" ht="24.75" customHeight="1" x14ac:dyDescent="0.25">
      <c r="A1" s="44" t="s">
        <v>293</v>
      </c>
      <c r="B1" s="45"/>
      <c r="C1" s="45"/>
      <c r="D1" s="45"/>
      <c r="E1" s="45"/>
      <c r="F1" s="45"/>
      <c r="G1" s="45"/>
      <c r="H1" s="46"/>
      <c r="I1" s="47" t="s">
        <v>430</v>
      </c>
      <c r="J1" s="48"/>
      <c r="K1" s="48"/>
      <c r="L1" s="48"/>
      <c r="M1" s="49"/>
      <c r="N1" s="41" t="s">
        <v>330</v>
      </c>
      <c r="O1" s="42"/>
      <c r="P1" s="42"/>
      <c r="Q1" s="42"/>
      <c r="R1" s="43"/>
    </row>
    <row r="2" spans="1:18" s="7" customFormat="1" ht="69"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s="1" customFormat="1" ht="61.5" customHeight="1" x14ac:dyDescent="0.2">
      <c r="A3" s="3" t="str">
        <f>$B3&amp;"-"&amp;COUNTIFS($B$3:B3,$B3)</f>
        <v>OSE-1</v>
      </c>
      <c r="B3" s="5" t="s">
        <v>93</v>
      </c>
      <c r="C3" s="3" t="s">
        <v>15</v>
      </c>
      <c r="D3" s="10" t="s">
        <v>94</v>
      </c>
      <c r="E3" s="10" t="s">
        <v>95</v>
      </c>
      <c r="F3" s="6" t="s">
        <v>208</v>
      </c>
      <c r="G3" s="5" t="s">
        <v>97</v>
      </c>
      <c r="H3" s="6" t="s">
        <v>98</v>
      </c>
      <c r="I3" s="6"/>
      <c r="J3" s="6"/>
      <c r="K3" s="5" t="s">
        <v>71</v>
      </c>
      <c r="L3" s="5" t="s">
        <v>60</v>
      </c>
      <c r="M3" s="5"/>
      <c r="N3" s="6"/>
      <c r="O3" s="6" t="s">
        <v>99</v>
      </c>
      <c r="P3" s="6"/>
      <c r="Q3" s="6"/>
      <c r="R3" s="6"/>
    </row>
    <row r="4" spans="1:18" s="1" customFormat="1" ht="61.5" customHeight="1" x14ac:dyDescent="0.2">
      <c r="A4" s="3" t="str">
        <f>$B4&amp;"-"&amp;COUNTIFS($B$3:B4,$B4)</f>
        <v>OSE-2</v>
      </c>
      <c r="B4" s="5" t="s">
        <v>93</v>
      </c>
      <c r="C4" s="3" t="s">
        <v>15</v>
      </c>
      <c r="D4" s="10" t="s">
        <v>94</v>
      </c>
      <c r="E4" s="10" t="s">
        <v>100</v>
      </c>
      <c r="F4" s="6" t="s">
        <v>209</v>
      </c>
      <c r="G4" s="5" t="s">
        <v>19</v>
      </c>
      <c r="H4" s="6" t="s">
        <v>102</v>
      </c>
      <c r="I4" s="6"/>
      <c r="J4" s="6"/>
      <c r="K4" s="5" t="s">
        <v>36</v>
      </c>
      <c r="L4" s="5" t="s">
        <v>103</v>
      </c>
      <c r="M4" s="5"/>
      <c r="N4" s="6"/>
      <c r="O4" s="6" t="s">
        <v>104</v>
      </c>
      <c r="P4" s="6"/>
      <c r="Q4" s="6" t="s">
        <v>442</v>
      </c>
      <c r="R4" s="6"/>
    </row>
    <row r="5" spans="1:18" s="1" customFormat="1" ht="61.5" customHeight="1" x14ac:dyDescent="0.2">
      <c r="A5" s="3" t="str">
        <f>$B5&amp;"-"&amp;COUNTIFS($B$3:B5,$B5)</f>
        <v>OSE-3</v>
      </c>
      <c r="B5" s="5" t="s">
        <v>93</v>
      </c>
      <c r="C5" s="3"/>
      <c r="D5" s="10" t="s">
        <v>126</v>
      </c>
      <c r="E5" s="10" t="s">
        <v>127</v>
      </c>
      <c r="F5" s="6" t="str">
        <f t="shared" ref="F5:F11" si="0">"Potential impact from riverine flooding on "&amp;LOWER(H5)</f>
        <v>Potential impact from riverine flooding on citizen ratings of the community as a good place to live</v>
      </c>
      <c r="G5" s="5" t="s">
        <v>128</v>
      </c>
      <c r="H5" s="6" t="s">
        <v>129</v>
      </c>
      <c r="I5" s="6"/>
      <c r="J5" s="6"/>
      <c r="K5" s="5"/>
      <c r="L5" s="5"/>
      <c r="M5" s="5"/>
      <c r="N5" s="6"/>
      <c r="O5" s="6"/>
      <c r="P5" s="6"/>
      <c r="Q5" s="6" t="s">
        <v>130</v>
      </c>
      <c r="R5" s="6"/>
    </row>
    <row r="6" spans="1:18" s="1" customFormat="1" ht="61.5" customHeight="1" x14ac:dyDescent="0.2">
      <c r="A6" s="3" t="str">
        <f>$B6&amp;"-"&amp;COUNTIFS($B$3:B6,$B6)</f>
        <v>OSE-4</v>
      </c>
      <c r="B6" s="5" t="s">
        <v>93</v>
      </c>
      <c r="C6" s="3"/>
      <c r="D6" s="10" t="s">
        <v>126</v>
      </c>
      <c r="E6" s="10" t="s">
        <v>131</v>
      </c>
      <c r="F6" s="6" t="str">
        <f t="shared" si="0"/>
        <v>Potential impact from riverine flooding on # of civic and community organizations/ members</v>
      </c>
      <c r="G6" s="5" t="s">
        <v>19</v>
      </c>
      <c r="H6" s="6" t="s">
        <v>132</v>
      </c>
      <c r="I6" s="6"/>
      <c r="J6" s="6"/>
      <c r="K6" s="5"/>
      <c r="L6" s="5"/>
      <c r="M6" s="5"/>
      <c r="N6" s="6" t="str">
        <f>"Outputs could potentially be used to assist in development of "&amp;LOWER($E6) &amp;" impacts "</f>
        <v xml:space="preserve">Outputs could potentially be used to assist in development of civic participation impacts </v>
      </c>
      <c r="O6" s="6" t="str">
        <f>"Outputs could potentially be used to assist in development of "&amp;LOWER($E6) &amp;" impacts "</f>
        <v xml:space="preserve">Outputs could potentially be used to assist in development of civic participation impacts </v>
      </c>
      <c r="P6" s="6"/>
      <c r="Q6" s="6"/>
      <c r="R6" s="6"/>
    </row>
    <row r="7" spans="1:18" s="1" customFormat="1" ht="61.5" customHeight="1" x14ac:dyDescent="0.2">
      <c r="A7" s="3" t="str">
        <f>$B7&amp;"-"&amp;COUNTIFS($B$3:B7,$B7)</f>
        <v>OSE-5</v>
      </c>
      <c r="B7" s="5" t="s">
        <v>93</v>
      </c>
      <c r="C7" s="3"/>
      <c r="D7" s="10" t="s">
        <v>126</v>
      </c>
      <c r="E7" s="10" t="s">
        <v>133</v>
      </c>
      <c r="F7" s="6" t="str">
        <f t="shared" si="0"/>
        <v>Potential impact from riverine flooding on community vision and outlook for the future</v>
      </c>
      <c r="G7" s="5" t="s">
        <v>128</v>
      </c>
      <c r="H7" s="6" t="s">
        <v>134</v>
      </c>
      <c r="I7" s="6"/>
      <c r="J7" s="6"/>
      <c r="K7" s="5"/>
      <c r="L7" s="5"/>
      <c r="M7" s="5"/>
      <c r="N7" s="6"/>
      <c r="O7" s="6"/>
      <c r="P7" s="6"/>
      <c r="Q7" s="6" t="s">
        <v>130</v>
      </c>
      <c r="R7" s="6"/>
    </row>
    <row r="8" spans="1:18" s="1" customFormat="1" ht="61.5" customHeight="1" x14ac:dyDescent="0.2">
      <c r="A8" s="3" t="str">
        <f>$B8&amp;"-"&amp;COUNTIFS($B$3:B8,$B8)</f>
        <v>OSE-6</v>
      </c>
      <c r="B8" s="5" t="s">
        <v>93</v>
      </c>
      <c r="C8" s="3"/>
      <c r="D8" s="10" t="s">
        <v>126</v>
      </c>
      <c r="E8" s="10" t="s">
        <v>135</v>
      </c>
      <c r="F8" s="6" t="str">
        <f t="shared" si="0"/>
        <v>Potential impact from riverine flooding on community improvements underway and/or # community improvements underway</v>
      </c>
      <c r="G8" s="5" t="s">
        <v>97</v>
      </c>
      <c r="H8" s="6" t="s">
        <v>136</v>
      </c>
      <c r="I8" s="6"/>
      <c r="J8" s="6"/>
      <c r="K8" s="5"/>
      <c r="L8" s="5"/>
      <c r="M8" s="5"/>
      <c r="N8" s="6"/>
      <c r="O8" s="6"/>
      <c r="P8" s="6"/>
      <c r="Q8" s="6"/>
      <c r="R8" s="6"/>
    </row>
    <row r="9" spans="1:18" s="1" customFormat="1" ht="61.5" customHeight="1" x14ac:dyDescent="0.2">
      <c r="A9" s="3" t="str">
        <f>$B9&amp;"-"&amp;COUNTIFS($B$3:B9,$B9)</f>
        <v>OSE-7</v>
      </c>
      <c r="B9" s="5" t="s">
        <v>93</v>
      </c>
      <c r="C9" s="3"/>
      <c r="D9" s="10" t="s">
        <v>126</v>
      </c>
      <c r="E9" s="10" t="s">
        <v>137</v>
      </c>
      <c r="F9" s="6" t="str">
        <f t="shared" si="0"/>
        <v>Potential impact from riverine flooding on % of voters casting ballots in the last local election</v>
      </c>
      <c r="G9" s="5" t="s">
        <v>19</v>
      </c>
      <c r="H9" s="6" t="s">
        <v>138</v>
      </c>
      <c r="I9" s="6"/>
      <c r="J9" s="6"/>
      <c r="K9" s="5"/>
      <c r="L9" s="5"/>
      <c r="M9" s="5"/>
      <c r="N9" s="6"/>
      <c r="O9" s="6"/>
      <c r="P9" s="6"/>
      <c r="Q9" s="6"/>
      <c r="R9" s="6"/>
    </row>
    <row r="10" spans="1:18" s="1" customFormat="1" ht="61.5" customHeight="1" x14ac:dyDescent="0.2">
      <c r="A10" s="3" t="str">
        <f>$B10&amp;"-"&amp;COUNTIFS($B$3:B10,$B10)</f>
        <v>OSE-8</v>
      </c>
      <c r="B10" s="5" t="s">
        <v>93</v>
      </c>
      <c r="C10" s="3"/>
      <c r="D10" s="10" t="s">
        <v>126</v>
      </c>
      <c r="E10" s="10" t="s">
        <v>139</v>
      </c>
      <c r="F10" s="6" t="str">
        <f t="shared" si="0"/>
        <v>Potential impact from riverine flooding on number of citizens attending open municipal government meetings per annum or in past year</v>
      </c>
      <c r="G10" s="5" t="s">
        <v>97</v>
      </c>
      <c r="H10" s="6" t="s">
        <v>140</v>
      </c>
      <c r="I10" s="6"/>
      <c r="J10" s="6"/>
      <c r="K10" s="5"/>
      <c r="L10" s="5"/>
      <c r="M10" s="5"/>
      <c r="N10" s="6"/>
      <c r="O10" s="6"/>
      <c r="P10" s="6"/>
      <c r="Q10" s="6"/>
      <c r="R10" s="6"/>
    </row>
    <row r="11" spans="1:18" s="1" customFormat="1" ht="61.5" customHeight="1" x14ac:dyDescent="0.2">
      <c r="A11" s="3" t="str">
        <f>$B11&amp;"-"&amp;COUNTIFS($B$3:B11,$B11)</f>
        <v>OSE-9</v>
      </c>
      <c r="B11" s="5" t="s">
        <v>93</v>
      </c>
      <c r="C11" s="3"/>
      <c r="D11" s="10" t="s">
        <v>126</v>
      </c>
      <c r="E11" s="10" t="s">
        <v>141</v>
      </c>
      <c r="F11" s="6" t="str">
        <f t="shared" si="0"/>
        <v>Potential impact from riverine flooding on views on quality of life</v>
      </c>
      <c r="G11" s="5" t="s">
        <v>128</v>
      </c>
      <c r="H11" s="6" t="s">
        <v>142</v>
      </c>
      <c r="I11" s="6"/>
      <c r="J11" s="6"/>
      <c r="K11" s="5"/>
      <c r="L11" s="5"/>
      <c r="M11" s="5"/>
      <c r="N11" s="6"/>
      <c r="O11" s="6"/>
      <c r="P11" s="6"/>
      <c r="Q11" s="6" t="s">
        <v>130</v>
      </c>
      <c r="R11" s="6"/>
    </row>
    <row r="12" spans="1:18" s="1" customFormat="1" ht="61.5" customHeight="1" x14ac:dyDescent="0.2">
      <c r="A12" s="3" t="str">
        <f>$B12&amp;"-"&amp;COUNTIFS($B$3:B12,$B12)</f>
        <v>OSE-10</v>
      </c>
      <c r="B12" s="5" t="s">
        <v>93</v>
      </c>
      <c r="C12" s="3"/>
      <c r="D12" s="10" t="s">
        <v>126</v>
      </c>
      <c r="E12" s="10" t="s">
        <v>143</v>
      </c>
      <c r="F12" s="6" t="str">
        <f t="shared" ref="F12:F23" si="1">"Potential impact from riverine flooding on "&amp;LOWER(H12)</f>
        <v>Potential impact from riverine flooding on views on equity and diversity in community</v>
      </c>
      <c r="G12" s="5" t="s">
        <v>128</v>
      </c>
      <c r="H12" s="6" t="s">
        <v>144</v>
      </c>
      <c r="I12" s="6"/>
      <c r="J12" s="6"/>
      <c r="K12" s="5"/>
      <c r="L12" s="5"/>
      <c r="M12" s="5"/>
      <c r="N12" s="6"/>
      <c r="O12" s="6"/>
      <c r="P12" s="6"/>
      <c r="Q12" s="6" t="s">
        <v>130</v>
      </c>
      <c r="R12" s="6"/>
    </row>
    <row r="13" spans="1:18" s="1" customFormat="1" ht="61.5" customHeight="1" x14ac:dyDescent="0.2">
      <c r="A13" s="3" t="str">
        <f>$B13&amp;"-"&amp;COUNTIFS($B$3:B13,$B13)</f>
        <v>OSE-11</v>
      </c>
      <c r="B13" s="5" t="s">
        <v>93</v>
      </c>
      <c r="C13" s="3"/>
      <c r="D13" s="10" t="s">
        <v>145</v>
      </c>
      <c r="E13" s="10" t="s">
        <v>146</v>
      </c>
      <c r="F13" s="6" t="str">
        <f t="shared" si="1"/>
        <v>Potential impact from riverine flooding on core values</v>
      </c>
      <c r="G13" s="5" t="s">
        <v>128</v>
      </c>
      <c r="H13" s="6" t="s">
        <v>146</v>
      </c>
      <c r="I13" s="6"/>
      <c r="J13" s="6"/>
      <c r="K13" s="5"/>
      <c r="L13" s="5"/>
      <c r="M13" s="5"/>
      <c r="N13" s="6"/>
      <c r="O13" s="6"/>
      <c r="P13" s="6"/>
      <c r="Q13" s="6" t="s">
        <v>130</v>
      </c>
      <c r="R13" s="6"/>
    </row>
    <row r="14" spans="1:18" s="1" customFormat="1" ht="61.5" customHeight="1" x14ac:dyDescent="0.2">
      <c r="A14" s="3" t="str">
        <f>$B14&amp;"-"&amp;COUNTIFS($B$3:B14,$B14)</f>
        <v>OSE-12</v>
      </c>
      <c r="B14" s="5" t="s">
        <v>93</v>
      </c>
      <c r="C14" s="3"/>
      <c r="D14" s="10" t="s">
        <v>145</v>
      </c>
      <c r="E14" s="10" t="s">
        <v>147</v>
      </c>
      <c r="F14" s="6" t="str">
        <f t="shared" si="1"/>
        <v>Potential impact from riverine flooding on key traditions</v>
      </c>
      <c r="G14" s="5" t="s">
        <v>128</v>
      </c>
      <c r="H14" s="6" t="s">
        <v>147</v>
      </c>
      <c r="I14" s="6"/>
      <c r="J14" s="6"/>
      <c r="K14" s="5"/>
      <c r="L14" s="5"/>
      <c r="M14" s="5"/>
      <c r="N14" s="6"/>
      <c r="O14" s="6"/>
      <c r="P14" s="6"/>
      <c r="Q14" s="6" t="s">
        <v>130</v>
      </c>
      <c r="R14" s="6"/>
    </row>
    <row r="15" spans="1:18" s="1" customFormat="1" ht="61.5" customHeight="1" x14ac:dyDescent="0.2">
      <c r="A15" s="3" t="str">
        <f>$B15&amp;"-"&amp;COUNTIFS($B$3:B15,$B15)</f>
        <v>OSE-13</v>
      </c>
      <c r="B15" s="5" t="s">
        <v>93</v>
      </c>
      <c r="C15" s="3"/>
      <c r="D15" s="10" t="s">
        <v>145</v>
      </c>
      <c r="E15" s="10" t="s">
        <v>148</v>
      </c>
      <c r="F15" s="6" t="str">
        <f t="shared" si="1"/>
        <v>Potential impact from riverine flooding on language</v>
      </c>
      <c r="G15" s="5" t="s">
        <v>128</v>
      </c>
      <c r="H15" s="6" t="s">
        <v>148</v>
      </c>
      <c r="I15" s="6"/>
      <c r="J15" s="6"/>
      <c r="K15" s="5"/>
      <c r="L15" s="5"/>
      <c r="M15" s="5"/>
      <c r="N15" s="6"/>
      <c r="O15" s="6"/>
      <c r="P15" s="6"/>
      <c r="Q15" s="6" t="s">
        <v>130</v>
      </c>
      <c r="R15" s="6"/>
    </row>
    <row r="16" spans="1:18" s="1" customFormat="1" ht="61.5" customHeight="1" x14ac:dyDescent="0.2">
      <c r="A16" s="3" t="str">
        <f>$B16&amp;"-"&amp;COUNTIFS($B$3:B16,$B16)</f>
        <v>OSE-14</v>
      </c>
      <c r="B16" s="5" t="s">
        <v>93</v>
      </c>
      <c r="C16" s="3"/>
      <c r="D16" s="10" t="s">
        <v>145</v>
      </c>
      <c r="E16" s="10" t="s">
        <v>149</v>
      </c>
      <c r="F16" s="6" t="str">
        <f t="shared" si="1"/>
        <v>Potential impact from riverine flooding on sources of group pride and honor</v>
      </c>
      <c r="G16" s="5" t="s">
        <v>128</v>
      </c>
      <c r="H16" s="6" t="s">
        <v>150</v>
      </c>
      <c r="I16" s="6"/>
      <c r="J16" s="6"/>
      <c r="K16" s="5"/>
      <c r="L16" s="5"/>
      <c r="M16" s="5"/>
      <c r="N16" s="6"/>
      <c r="O16" s="6"/>
      <c r="P16" s="6"/>
      <c r="Q16" s="6" t="s">
        <v>130</v>
      </c>
      <c r="R16" s="6"/>
    </row>
    <row r="17" spans="1:18" s="1" customFormat="1" ht="61.5" customHeight="1" x14ac:dyDescent="0.2">
      <c r="A17" s="3" t="str">
        <f>$B17&amp;"-"&amp;COUNTIFS($B$3:B17,$B17)</f>
        <v>OSE-15</v>
      </c>
      <c r="B17" s="5" t="s">
        <v>93</v>
      </c>
      <c r="C17" s="3"/>
      <c r="D17" s="10" t="s">
        <v>151</v>
      </c>
      <c r="E17" s="10" t="s">
        <v>152</v>
      </c>
      <c r="F17" s="6" t="str">
        <f t="shared" si="1"/>
        <v>Potential impact from riverine flooding on favorite pastimes</v>
      </c>
      <c r="G17" s="5" t="s">
        <v>128</v>
      </c>
      <c r="H17" s="6" t="s">
        <v>152</v>
      </c>
      <c r="I17" s="6"/>
      <c r="J17" s="6"/>
      <c r="K17" s="5"/>
      <c r="L17" s="5"/>
      <c r="M17" s="5"/>
      <c r="N17" s="6"/>
      <c r="O17" s="6"/>
      <c r="P17" s="6"/>
      <c r="Q17" s="6" t="s">
        <v>130</v>
      </c>
      <c r="R17" s="6"/>
    </row>
    <row r="18" spans="1:18" s="1" customFormat="1" ht="61.5" customHeight="1" x14ac:dyDescent="0.2">
      <c r="A18" s="3" t="str">
        <f>$B18&amp;"-"&amp;COUNTIFS($B$3:B18,$B18)</f>
        <v>OSE-16</v>
      </c>
      <c r="B18" s="5" t="s">
        <v>93</v>
      </c>
      <c r="C18" s="3"/>
      <c r="D18" s="10" t="s">
        <v>151</v>
      </c>
      <c r="E18" s="10" t="s">
        <v>153</v>
      </c>
      <c r="F18" s="6" t="str">
        <f t="shared" si="1"/>
        <v>Potential impact from riverine flooding on # hours spent in rec/leisure activities</v>
      </c>
      <c r="G18" s="5" t="s">
        <v>19</v>
      </c>
      <c r="H18" s="6" t="s">
        <v>154</v>
      </c>
      <c r="I18" s="6"/>
      <c r="J18" s="6" t="s">
        <v>155</v>
      </c>
      <c r="K18" s="5"/>
      <c r="L18" s="5"/>
      <c r="M18" s="5"/>
      <c r="N18" s="6" t="str">
        <f t="shared" ref="N18:O20" si="2">"Outputs could potentially be used to assist in development of "&amp;LOWER($E18) &amp;" impacts "</f>
        <v xml:space="preserve">Outputs could potentially be used to assist in development of time spent in recreational activity impacts </v>
      </c>
      <c r="O18" s="6" t="str">
        <f t="shared" si="2"/>
        <v xml:space="preserve">Outputs could potentially be used to assist in development of time spent in recreational activity impacts </v>
      </c>
      <c r="P18" s="6"/>
      <c r="Q18" s="6"/>
      <c r="R18" s="6"/>
    </row>
    <row r="19" spans="1:18" s="1" customFormat="1" ht="61.5" customHeight="1" x14ac:dyDescent="0.2">
      <c r="A19" s="3" t="str">
        <f>$B19&amp;"-"&amp;COUNTIFS($B$3:B19,$B19)</f>
        <v>OSE-17</v>
      </c>
      <c r="B19" s="5" t="s">
        <v>93</v>
      </c>
      <c r="C19" s="3"/>
      <c r="D19" s="10" t="s">
        <v>151</v>
      </c>
      <c r="E19" s="10" t="s">
        <v>156</v>
      </c>
      <c r="F19" s="6" t="str">
        <f t="shared" si="1"/>
        <v>Potential impact from riverine flooding on avg distance traveled to recreational area(s)</v>
      </c>
      <c r="G19" s="5" t="s">
        <v>19</v>
      </c>
      <c r="H19" s="6" t="s">
        <v>157</v>
      </c>
      <c r="I19" s="6"/>
      <c r="J19" s="6" t="s">
        <v>155</v>
      </c>
      <c r="K19" s="5"/>
      <c r="L19" s="5"/>
      <c r="M19" s="5"/>
      <c r="N19" s="6" t="str">
        <f t="shared" si="2"/>
        <v xml:space="preserve">Outputs could potentially be used to assist in development of distance to recreation area(s) impacts </v>
      </c>
      <c r="O19" s="6" t="str">
        <f t="shared" si="2"/>
        <v xml:space="preserve">Outputs could potentially be used to assist in development of distance to recreation area(s) impacts </v>
      </c>
      <c r="P19" s="6"/>
      <c r="Q19" s="6"/>
      <c r="R19" s="6"/>
    </row>
    <row r="20" spans="1:18" s="1" customFormat="1" ht="61.5" customHeight="1" x14ac:dyDescent="0.2">
      <c r="A20" s="3" t="str">
        <f>$B20&amp;"-"&amp;COUNTIFS($B$3:B20,$B20)</f>
        <v>OSE-18</v>
      </c>
      <c r="B20" s="5" t="s">
        <v>93</v>
      </c>
      <c r="C20" s="3"/>
      <c r="D20" s="10" t="s">
        <v>151</v>
      </c>
      <c r="E20" s="10" t="s">
        <v>158</v>
      </c>
      <c r="F20" s="6" t="str">
        <f t="shared" si="1"/>
        <v>Potential impact from riverine flooding on inventory of local recreational areas, sizes, features</v>
      </c>
      <c r="G20" s="5" t="s">
        <v>97</v>
      </c>
      <c r="H20" s="6" t="s">
        <v>159</v>
      </c>
      <c r="I20" s="6"/>
      <c r="J20" s="6" t="s">
        <v>155</v>
      </c>
      <c r="K20" s="5"/>
      <c r="L20" s="5"/>
      <c r="M20" s="5"/>
      <c r="N20" s="6" t="str">
        <f t="shared" si="2"/>
        <v xml:space="preserve">Outputs could potentially be used to assist in development of recreational area inventory impacts </v>
      </c>
      <c r="O20" s="6" t="str">
        <f t="shared" si="2"/>
        <v xml:space="preserve">Outputs could potentially be used to assist in development of recreational area inventory impacts </v>
      </c>
      <c r="P20" s="6"/>
      <c r="Q20" s="6"/>
      <c r="R20" s="6"/>
    </row>
    <row r="21" spans="1:18" s="1" customFormat="1" ht="61.5" customHeight="1" x14ac:dyDescent="0.2">
      <c r="A21" s="3" t="str">
        <f>$B21&amp;"-"&amp;COUNTIFS($B$3:B21,$B21)</f>
        <v>OSE-19</v>
      </c>
      <c r="B21" s="5" t="s">
        <v>93</v>
      </c>
      <c r="C21" s="3"/>
      <c r="D21" s="10" t="s">
        <v>151</v>
      </c>
      <c r="E21" s="10" t="s">
        <v>425</v>
      </c>
      <c r="F21" s="6" t="str">
        <f t="shared" si="1"/>
        <v>Potential impact from riverine flooding on # visitor days by season spent at recreational areas</v>
      </c>
      <c r="G21" s="5" t="s">
        <v>19</v>
      </c>
      <c r="H21" s="6" t="s">
        <v>160</v>
      </c>
      <c r="I21" s="6"/>
      <c r="J21" s="6" t="s">
        <v>155</v>
      </c>
      <c r="K21" s="5"/>
      <c r="L21" s="5"/>
      <c r="M21" s="5"/>
      <c r="N21" s="6"/>
      <c r="O21" s="6"/>
      <c r="P21" s="6"/>
      <c r="Q21" s="6"/>
      <c r="R21" s="6"/>
    </row>
    <row r="22" spans="1:18" s="1" customFormat="1" ht="61.5" customHeight="1" x14ac:dyDescent="0.2">
      <c r="A22" s="3" t="str">
        <f>$B22&amp;"-"&amp;COUNTIFS($B$3:B22,$B22)</f>
        <v>OSE-20</v>
      </c>
      <c r="B22" s="5" t="s">
        <v>93</v>
      </c>
      <c r="C22" s="3"/>
      <c r="D22" s="10" t="s">
        <v>151</v>
      </c>
      <c r="E22" s="10" t="s">
        <v>161</v>
      </c>
      <c r="F22" s="6" t="str">
        <f t="shared" si="1"/>
        <v>Potential impact from riverine flooding on local/nonlocal visitation at recreation sites</v>
      </c>
      <c r="G22" s="5" t="s">
        <v>19</v>
      </c>
      <c r="H22" s="6" t="s">
        <v>162</v>
      </c>
      <c r="I22" s="6"/>
      <c r="J22" s="6" t="s">
        <v>155</v>
      </c>
      <c r="K22" s="5"/>
      <c r="L22" s="5"/>
      <c r="M22" s="5"/>
      <c r="N22" s="6"/>
      <c r="O22" s="6"/>
      <c r="P22" s="6"/>
      <c r="Q22" s="6"/>
      <c r="R22" s="6"/>
    </row>
    <row r="23" spans="1:18" s="1" customFormat="1" ht="61.5" customHeight="1" x14ac:dyDescent="0.2">
      <c r="A23" s="3" t="str">
        <f>$B23&amp;"-"&amp;COUNTIFS($B$3:B23,$B23)</f>
        <v>OSE-21</v>
      </c>
      <c r="B23" s="5" t="s">
        <v>93</v>
      </c>
      <c r="C23" s="3"/>
      <c r="D23" s="10" t="s">
        <v>151</v>
      </c>
      <c r="E23" s="10" t="s">
        <v>151</v>
      </c>
      <c r="F23" s="6" t="str">
        <f t="shared" si="1"/>
        <v>Potential impact from riverine flooding on #/extent of restrictions on use of recreational facilities from advisories, alerts, etc.</v>
      </c>
      <c r="G23" s="5" t="s">
        <v>19</v>
      </c>
      <c r="H23" s="6" t="s">
        <v>163</v>
      </c>
      <c r="I23" s="6"/>
      <c r="J23" s="6" t="s">
        <v>155</v>
      </c>
      <c r="K23" s="5"/>
      <c r="L23" s="5"/>
      <c r="M23" s="5"/>
      <c r="N23" s="6"/>
      <c r="O23" s="6"/>
      <c r="P23" s="6"/>
      <c r="Q23" s="6"/>
      <c r="R23" s="6"/>
    </row>
  </sheetData>
  <mergeCells count="3">
    <mergeCell ref="A1:H1"/>
    <mergeCell ref="N1:R1"/>
    <mergeCell ref="I1:M1"/>
  </mergeCells>
  <pageMargins left="0.25" right="0.25" top="0.75" bottom="0.75" header="0.3" footer="0.3"/>
  <pageSetup paperSize="5" scale="54" fitToHeight="0" orientation="landscape" cellComments="atEnd" r:id="rId1"/>
  <headerFooter scaleWithDoc="0">
    <oddHeader>&amp;C&amp;A</oddHead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9141F-2E07-4384-9EA3-C8AEA8C1EF31}">
  <sheetPr>
    <tabColor rgb="FFFFFF00"/>
    <pageSetUpPr fitToPage="1"/>
  </sheetPr>
  <dimension ref="A1:R8"/>
  <sheetViews>
    <sheetView zoomScale="80" zoomScaleNormal="80" workbookViewId="0">
      <pane xSplit="6" ySplit="2" topLeftCell="G3" activePane="bottomRight" state="frozen"/>
      <selection pane="topRight" activeCell="G1" sqref="G1"/>
      <selection pane="bottomLeft" activeCell="A3" sqref="A3"/>
      <selection pane="bottomRight" activeCell="E4" sqref="E4"/>
    </sheetView>
  </sheetViews>
  <sheetFormatPr defaultColWidth="33.7109375" defaultRowHeight="15" x14ac:dyDescent="0.25"/>
  <cols>
    <col min="1" max="1" width="6.28515625" customWidth="1"/>
    <col min="2" max="2" width="8" customWidth="1"/>
    <col min="3" max="3" width="6.5703125" customWidth="1"/>
    <col min="4" max="4" width="13.140625" customWidth="1"/>
    <col min="5" max="5" width="14.42578125" customWidth="1"/>
    <col min="6" max="6" width="24.85546875" customWidth="1"/>
    <col min="7" max="7" width="15.5703125" bestFit="1" customWidth="1"/>
    <col min="8" max="8" width="17.5703125" customWidth="1"/>
    <col min="9" max="9" width="15.42578125" customWidth="1"/>
    <col min="10" max="10" width="25.42578125" customWidth="1"/>
    <col min="11" max="11" width="21" customWidth="1"/>
    <col min="12" max="13" width="22.5703125" customWidth="1"/>
    <col min="14" max="18" width="21.28515625" customWidth="1"/>
  </cols>
  <sheetData>
    <row r="1" spans="1:18" ht="24.75" customHeight="1" x14ac:dyDescent="0.25">
      <c r="A1" s="44" t="s">
        <v>293</v>
      </c>
      <c r="B1" s="45"/>
      <c r="C1" s="45"/>
      <c r="D1" s="45"/>
      <c r="E1" s="45"/>
      <c r="F1" s="45"/>
      <c r="G1" s="45"/>
      <c r="H1" s="46"/>
      <c r="I1" s="47" t="s">
        <v>430</v>
      </c>
      <c r="J1" s="48"/>
      <c r="K1" s="48"/>
      <c r="L1" s="48"/>
      <c r="M1" s="49"/>
      <c r="N1" s="41" t="s">
        <v>330</v>
      </c>
      <c r="O1" s="42"/>
      <c r="P1" s="42"/>
      <c r="Q1" s="42"/>
      <c r="R1" s="43"/>
    </row>
    <row r="2" spans="1:18" s="7" customFormat="1" ht="69"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s="1" customFormat="1" ht="61.5" customHeight="1" x14ac:dyDescent="0.2">
      <c r="A3" s="3" t="str">
        <f>$B3&amp;"-"&amp;COUNTIFS($B$3:B3,$B3)</f>
        <v>EQ-1</v>
      </c>
      <c r="B3" s="5" t="s">
        <v>164</v>
      </c>
      <c r="C3" s="3"/>
      <c r="D3" s="10" t="s">
        <v>165</v>
      </c>
      <c r="E3" s="10" t="s">
        <v>166</v>
      </c>
      <c r="F3" s="6" t="s">
        <v>210</v>
      </c>
      <c r="G3" s="5" t="s">
        <v>19</v>
      </c>
      <c r="H3" s="6" t="s">
        <v>387</v>
      </c>
      <c r="I3" s="6"/>
      <c r="J3" s="6"/>
      <c r="K3" s="5"/>
      <c r="L3" s="5"/>
      <c r="M3" s="5"/>
      <c r="N3" s="6" t="str">
        <f t="shared" ref="N3:O6" si="0">"Outputs could potentially be used to assist in development of "&amp;LOWER($E3) &amp;" impacts "</f>
        <v xml:space="preserve">Outputs could potentially be used to assist in development of habitat change impacts </v>
      </c>
      <c r="O3" s="6"/>
      <c r="P3" s="6"/>
      <c r="Q3" s="6"/>
      <c r="R3" s="6"/>
    </row>
    <row r="4" spans="1:18" s="1" customFormat="1" ht="61.5" customHeight="1" x14ac:dyDescent="0.2">
      <c r="A4" s="3" t="str">
        <f>$B4&amp;"-"&amp;COUNTIFS($B$3:B4,$B4)</f>
        <v>EQ-2</v>
      </c>
      <c r="B4" s="5" t="s">
        <v>164</v>
      </c>
      <c r="C4" s="3"/>
      <c r="D4" s="10" t="s">
        <v>165</v>
      </c>
      <c r="E4" s="10" t="s">
        <v>426</v>
      </c>
      <c r="F4" s="6" t="s">
        <v>211</v>
      </c>
      <c r="G4" s="5" t="s">
        <v>109</v>
      </c>
      <c r="H4" s="6" t="s">
        <v>388</v>
      </c>
      <c r="I4" s="6"/>
      <c r="J4" s="6"/>
      <c r="K4" s="5"/>
      <c r="L4" s="5"/>
      <c r="M4" s="5"/>
      <c r="N4" s="6"/>
      <c r="O4" s="6"/>
      <c r="P4" s="6"/>
      <c r="Q4" s="6" t="s">
        <v>130</v>
      </c>
      <c r="R4" s="6"/>
    </row>
    <row r="5" spans="1:18" s="1" customFormat="1" ht="61.5" customHeight="1" x14ac:dyDescent="0.2">
      <c r="A5" s="3" t="str">
        <f>$B5&amp;"-"&amp;COUNTIFS($B$3:B5,$B5)</f>
        <v>EQ-3</v>
      </c>
      <c r="B5" s="5" t="s">
        <v>164</v>
      </c>
      <c r="C5" s="3"/>
      <c r="D5" s="10" t="s">
        <v>171</v>
      </c>
      <c r="E5" s="10" t="s">
        <v>171</v>
      </c>
      <c r="F5" s="6" t="s">
        <v>212</v>
      </c>
      <c r="G5" s="5" t="s">
        <v>97</v>
      </c>
      <c r="H5" s="6" t="s">
        <v>389</v>
      </c>
      <c r="I5" s="6"/>
      <c r="J5" s="6"/>
      <c r="K5" s="5"/>
      <c r="L5" s="5"/>
      <c r="M5" s="5"/>
      <c r="N5" s="6" t="str">
        <f t="shared" si="0"/>
        <v xml:space="preserve">Outputs could potentially be used to assist in development of # cultural resource sites impacts </v>
      </c>
      <c r="O5" s="6"/>
      <c r="P5" s="6"/>
      <c r="Q5" s="6"/>
      <c r="R5" s="6"/>
    </row>
    <row r="6" spans="1:18" s="1" customFormat="1" ht="61.5" customHeight="1" x14ac:dyDescent="0.2">
      <c r="A6" s="3" t="str">
        <f>$B6&amp;"-"&amp;COUNTIFS($B$3:B6,$B6)</f>
        <v>EQ-4</v>
      </c>
      <c r="B6" s="5" t="s">
        <v>164</v>
      </c>
      <c r="C6" s="3"/>
      <c r="D6" s="10" t="s">
        <v>174</v>
      </c>
      <c r="E6" s="10" t="s">
        <v>174</v>
      </c>
      <c r="F6" s="6" t="s">
        <v>213</v>
      </c>
      <c r="G6" s="5" t="s">
        <v>97</v>
      </c>
      <c r="H6" s="6" t="s">
        <v>390</v>
      </c>
      <c r="I6" s="6"/>
      <c r="J6" s="6"/>
      <c r="K6" s="5"/>
      <c r="L6" s="5"/>
      <c r="M6" s="5"/>
      <c r="N6" s="6" t="str">
        <f t="shared" si="0"/>
        <v xml:space="preserve">Outputs could potentially be used to assist in development of # cultural resource buildings impacts </v>
      </c>
      <c r="O6" s="6" t="str">
        <f t="shared" si="0"/>
        <v xml:space="preserve">Outputs could potentially be used to assist in development of # cultural resource buildings impacts </v>
      </c>
      <c r="P6" s="6"/>
      <c r="Q6" s="6"/>
      <c r="R6" s="6"/>
    </row>
    <row r="7" spans="1:18" s="1" customFormat="1" ht="61.5" customHeight="1" x14ac:dyDescent="0.2">
      <c r="A7" s="3" t="str">
        <f>$B7&amp;"-"&amp;COUNTIFS($B$3:B7,$B7)</f>
        <v>EQ-5</v>
      </c>
      <c r="B7" s="5" t="s">
        <v>164</v>
      </c>
      <c r="C7" s="3"/>
      <c r="D7" s="10" t="s">
        <v>177</v>
      </c>
      <c r="E7" s="10"/>
      <c r="F7" s="6" t="s">
        <v>214</v>
      </c>
      <c r="G7" s="5" t="s">
        <v>97</v>
      </c>
      <c r="H7" s="6" t="s">
        <v>387</v>
      </c>
      <c r="I7" s="6"/>
      <c r="J7" s="6"/>
      <c r="K7" s="5"/>
      <c r="L7" s="5"/>
      <c r="M7" s="5"/>
      <c r="N7" s="6"/>
      <c r="O7" s="6"/>
      <c r="P7" s="6"/>
      <c r="Q7" s="6"/>
      <c r="R7" s="6"/>
    </row>
    <row r="8" spans="1:18" s="1" customFormat="1" ht="61.5" customHeight="1" x14ac:dyDescent="0.2">
      <c r="A8" s="3" t="str">
        <f>$B8&amp;"-"&amp;COUNTIFS($B$3:B8,$B8)</f>
        <v>EQ-6</v>
      </c>
      <c r="B8" s="5" t="s">
        <v>164</v>
      </c>
      <c r="C8" s="3"/>
      <c r="D8" s="10" t="s">
        <v>181</v>
      </c>
      <c r="E8" s="10"/>
      <c r="F8" s="6" t="s">
        <v>182</v>
      </c>
      <c r="G8" s="5" t="s">
        <v>97</v>
      </c>
      <c r="H8" s="6" t="s">
        <v>391</v>
      </c>
      <c r="I8" s="6"/>
      <c r="J8" s="6"/>
      <c r="K8" s="5"/>
      <c r="L8" s="5"/>
      <c r="M8" s="5"/>
      <c r="N8" s="6"/>
      <c r="O8" s="6"/>
      <c r="P8" s="6"/>
      <c r="Q8" s="6"/>
      <c r="R8" s="6"/>
    </row>
  </sheetData>
  <mergeCells count="3">
    <mergeCell ref="A1:H1"/>
    <mergeCell ref="N1:R1"/>
    <mergeCell ref="I1:M1"/>
  </mergeCells>
  <pageMargins left="0.25" right="0.25" top="0.75" bottom="0.75" header="0.3" footer="0.3"/>
  <pageSetup paperSize="5" scale="54" fitToHeight="0" orientation="landscape" cellComments="atEnd" r:id="rId1"/>
  <headerFooter scaleWithDoc="0">
    <oddHeader>&amp;C&amp;A</oddHead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AB4B5-DD25-41B9-BB8B-021A1F7C0F2F}">
  <sheetPr>
    <tabColor rgb="FF92D050"/>
    <pageSetUpPr fitToPage="1"/>
  </sheetPr>
  <dimension ref="A1:R8"/>
  <sheetViews>
    <sheetView zoomScale="80" zoomScaleNormal="80" workbookViewId="0">
      <pane xSplit="6" ySplit="2" topLeftCell="I3" activePane="bottomRight" state="frozen"/>
      <selection pane="topRight" activeCell="G1" sqref="G1"/>
      <selection pane="bottomLeft" activeCell="A3" sqref="A3"/>
      <selection pane="bottomRight" activeCell="L8" sqref="L8"/>
    </sheetView>
  </sheetViews>
  <sheetFormatPr defaultColWidth="33.7109375" defaultRowHeight="15" x14ac:dyDescent="0.25"/>
  <cols>
    <col min="1" max="1" width="6.28515625" customWidth="1"/>
    <col min="2" max="2" width="8.28515625" customWidth="1"/>
    <col min="3" max="3" width="6.7109375" customWidth="1"/>
    <col min="4" max="4" width="13.140625" customWidth="1"/>
    <col min="5" max="5" width="14.42578125" customWidth="1"/>
    <col min="6" max="6" width="24.85546875" customWidth="1"/>
    <col min="7" max="7" width="15.5703125" bestFit="1" customWidth="1"/>
    <col min="8" max="8" width="17.5703125" customWidth="1"/>
    <col min="9" max="9" width="15.42578125" customWidth="1"/>
    <col min="10" max="10" width="25.42578125" customWidth="1"/>
    <col min="11" max="11" width="21" customWidth="1"/>
    <col min="12" max="13" width="22.5703125" customWidth="1"/>
    <col min="14" max="18" width="21.28515625" customWidth="1"/>
  </cols>
  <sheetData>
    <row r="1" spans="1:18" ht="24.75" customHeight="1" x14ac:dyDescent="0.25">
      <c r="A1" s="50" t="s">
        <v>294</v>
      </c>
      <c r="B1" s="50"/>
      <c r="C1" s="50"/>
      <c r="D1" s="50"/>
      <c r="E1" s="50"/>
      <c r="F1" s="50"/>
      <c r="G1" s="50"/>
      <c r="H1" s="50"/>
      <c r="I1" s="47" t="s">
        <v>432</v>
      </c>
      <c r="J1" s="48"/>
      <c r="K1" s="48"/>
      <c r="L1" s="48"/>
      <c r="M1" s="49"/>
      <c r="N1" s="41" t="s">
        <v>295</v>
      </c>
      <c r="O1" s="42"/>
      <c r="P1" s="42"/>
      <c r="Q1" s="42"/>
      <c r="R1" s="43"/>
    </row>
    <row r="2" spans="1:18" s="7" customFormat="1" ht="69"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s="1" customFormat="1" ht="61.5" customHeight="1" x14ac:dyDescent="0.2">
      <c r="A3" s="3" t="str">
        <f>$B3&amp;"-"&amp;COUNTIFS($B$3:B3,$B3)</f>
        <v>NER-1</v>
      </c>
      <c r="B3" s="5" t="s">
        <v>218</v>
      </c>
      <c r="C3" s="3"/>
      <c r="D3" s="10" t="s">
        <v>219</v>
      </c>
      <c r="E3" s="10" t="s">
        <v>166</v>
      </c>
      <c r="F3" s="6" t="s">
        <v>220</v>
      </c>
      <c r="G3" s="5" t="s">
        <v>19</v>
      </c>
      <c r="H3" s="6" t="s">
        <v>168</v>
      </c>
      <c r="I3" s="6"/>
      <c r="J3" s="6"/>
      <c r="K3" s="5"/>
      <c r="L3" s="5"/>
      <c r="M3" s="5"/>
      <c r="N3" s="6" t="s">
        <v>215</v>
      </c>
      <c r="O3" s="6" t="s">
        <v>216</v>
      </c>
      <c r="P3" s="6" t="s">
        <v>217</v>
      </c>
      <c r="Q3" s="6"/>
      <c r="R3" s="6"/>
    </row>
    <row r="4" spans="1:18" s="1" customFormat="1" ht="61.5" customHeight="1" x14ac:dyDescent="0.2">
      <c r="A4" s="3" t="str">
        <f>$B4&amp;"-"&amp;COUNTIFS($B$3:B4,$B4)</f>
        <v>NER-2</v>
      </c>
      <c r="B4" s="5" t="s">
        <v>218</v>
      </c>
      <c r="C4" s="3"/>
      <c r="D4" s="10" t="s">
        <v>165</v>
      </c>
      <c r="E4" s="10" t="s">
        <v>426</v>
      </c>
      <c r="F4" s="6" t="s">
        <v>221</v>
      </c>
      <c r="G4" s="5" t="s">
        <v>109</v>
      </c>
      <c r="H4" s="6" t="s">
        <v>170</v>
      </c>
      <c r="I4" s="6"/>
      <c r="J4" s="6"/>
      <c r="K4" s="5"/>
      <c r="L4" s="5"/>
      <c r="M4" s="5"/>
      <c r="N4" s="6"/>
      <c r="O4" s="6"/>
      <c r="P4" s="6"/>
      <c r="Q4" s="6" t="s">
        <v>130</v>
      </c>
      <c r="R4" s="6"/>
    </row>
    <row r="5" spans="1:18" s="1" customFormat="1" ht="61.5" customHeight="1" x14ac:dyDescent="0.2">
      <c r="A5" s="3" t="str">
        <f>$B5&amp;"-"&amp;COUNTIFS($B$3:B5,$B5)</f>
        <v>NER-3</v>
      </c>
      <c r="B5" s="5" t="s">
        <v>218</v>
      </c>
      <c r="C5" s="3"/>
      <c r="D5" s="10" t="s">
        <v>171</v>
      </c>
      <c r="E5" s="10" t="s">
        <v>171</v>
      </c>
      <c r="F5" s="6" t="s">
        <v>222</v>
      </c>
      <c r="G5" s="5" t="s">
        <v>97</v>
      </c>
      <c r="H5" s="6" t="s">
        <v>173</v>
      </c>
      <c r="I5" s="6"/>
      <c r="J5" s="6"/>
      <c r="K5" s="5"/>
      <c r="L5" s="5"/>
      <c r="M5" s="5"/>
      <c r="N5" s="6"/>
      <c r="O5" s="6"/>
      <c r="P5" s="6"/>
      <c r="Q5" s="6"/>
      <c r="R5" s="6"/>
    </row>
    <row r="6" spans="1:18" s="1" customFormat="1" ht="61.5" customHeight="1" x14ac:dyDescent="0.2">
      <c r="A6" s="3" t="str">
        <f>$B6&amp;"-"&amp;COUNTIFS($B$3:B6,$B6)</f>
        <v>NER-4</v>
      </c>
      <c r="B6" s="5" t="s">
        <v>218</v>
      </c>
      <c r="C6" s="3"/>
      <c r="D6" s="10" t="s">
        <v>174</v>
      </c>
      <c r="E6" s="10" t="s">
        <v>174</v>
      </c>
      <c r="F6" s="6" t="s">
        <v>223</v>
      </c>
      <c r="G6" s="5" t="s">
        <v>97</v>
      </c>
      <c r="H6" s="6" t="s">
        <v>176</v>
      </c>
      <c r="I6" s="6"/>
      <c r="J6" s="6"/>
      <c r="K6" s="5"/>
      <c r="L6" s="5"/>
      <c r="M6" s="5"/>
      <c r="N6" s="6"/>
      <c r="O6" s="6"/>
      <c r="P6" s="6"/>
      <c r="Q6" s="6"/>
      <c r="R6" s="6"/>
    </row>
    <row r="7" spans="1:18" s="1" customFormat="1" ht="61.5" customHeight="1" x14ac:dyDescent="0.2">
      <c r="A7" s="3" t="str">
        <f>$B7&amp;"-"&amp;COUNTIFS($B$3:B7,$B7)</f>
        <v>NER-5</v>
      </c>
      <c r="B7" s="5" t="s">
        <v>218</v>
      </c>
      <c r="C7" s="3"/>
      <c r="D7" s="10" t="s">
        <v>177</v>
      </c>
      <c r="E7" s="10"/>
      <c r="F7" s="6" t="s">
        <v>214</v>
      </c>
      <c r="G7" s="5" t="s">
        <v>97</v>
      </c>
      <c r="H7" s="6" t="s">
        <v>168</v>
      </c>
      <c r="I7" s="6"/>
      <c r="J7" s="6"/>
      <c r="K7" s="5"/>
      <c r="L7" s="5"/>
      <c r="M7" s="5"/>
      <c r="N7" s="6"/>
      <c r="O7" s="6"/>
      <c r="P7" s="6"/>
      <c r="Q7" s="6"/>
      <c r="R7" s="6"/>
    </row>
    <row r="8" spans="1:18" s="1" customFormat="1" ht="61.5" customHeight="1" x14ac:dyDescent="0.2">
      <c r="A8" s="3" t="str">
        <f>$B8&amp;"-"&amp;COUNTIFS($B$3:B8,$B8)</f>
        <v>NER-6</v>
      </c>
      <c r="B8" s="5" t="s">
        <v>218</v>
      </c>
      <c r="C8" s="3"/>
      <c r="D8" s="10" t="s">
        <v>181</v>
      </c>
      <c r="E8" s="10"/>
      <c r="F8" s="6" t="s">
        <v>182</v>
      </c>
      <c r="G8" s="5" t="s">
        <v>97</v>
      </c>
      <c r="H8" s="6" t="s">
        <v>183</v>
      </c>
      <c r="I8" s="6"/>
      <c r="J8" s="6"/>
      <c r="K8" s="5"/>
      <c r="L8" s="5"/>
      <c r="M8" s="5"/>
      <c r="N8" s="6"/>
      <c r="O8" s="6"/>
      <c r="P8" s="6"/>
      <c r="Q8" s="6"/>
      <c r="R8" s="6"/>
    </row>
  </sheetData>
  <mergeCells count="3">
    <mergeCell ref="A1:H1"/>
    <mergeCell ref="N1:R1"/>
    <mergeCell ref="I1:M1"/>
  </mergeCells>
  <pageMargins left="0.25" right="0.25" top="0.75" bottom="0.75" header="0.3" footer="0.3"/>
  <pageSetup paperSize="5" scale="54" fitToHeight="0" orientation="landscape" cellComments="atEnd" r:id="rId1"/>
  <headerFooter scaleWithDoc="0">
    <oddHeader>&amp;C&amp;A</oddHeader>
    <oddFooter>&amp;CPage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BB866-1037-4A14-9CBB-22F8F933DECC}">
  <sheetPr>
    <tabColor rgb="FF92D050"/>
    <pageSetUpPr fitToPage="1"/>
  </sheetPr>
  <dimension ref="A1:R13"/>
  <sheetViews>
    <sheetView zoomScale="80" zoomScaleNormal="80" workbookViewId="0">
      <pane xSplit="6" ySplit="2" topLeftCell="G3" activePane="bottomRight" state="frozen"/>
      <selection pane="topRight" activeCell="G1" sqref="G1"/>
      <selection pane="bottomLeft" activeCell="A3" sqref="A3"/>
      <selection pane="bottomRight" activeCell="I1" sqref="I1:M1"/>
    </sheetView>
  </sheetViews>
  <sheetFormatPr defaultColWidth="33.7109375" defaultRowHeight="15" x14ac:dyDescent="0.25"/>
  <cols>
    <col min="1" max="1" width="6.28515625" customWidth="1"/>
    <col min="2" max="2" width="7.28515625" bestFit="1" customWidth="1"/>
    <col min="3" max="3" width="5.85546875" customWidth="1"/>
    <col min="4" max="4" width="13.140625" customWidth="1"/>
    <col min="5" max="5" width="14.42578125" customWidth="1"/>
    <col min="6" max="6" width="24.85546875" customWidth="1"/>
    <col min="7" max="7" width="15.5703125" style="23" bestFit="1" customWidth="1"/>
    <col min="8" max="8" width="17.5703125" customWidth="1"/>
    <col min="9" max="9" width="15.42578125" customWidth="1"/>
    <col min="10" max="10" width="25.42578125" customWidth="1"/>
    <col min="11" max="11" width="21" customWidth="1"/>
    <col min="12" max="13" width="22.5703125" customWidth="1"/>
    <col min="14" max="18" width="21.28515625" customWidth="1"/>
  </cols>
  <sheetData>
    <row r="1" spans="1:18" ht="24.75" customHeight="1" x14ac:dyDescent="0.25">
      <c r="A1" s="50" t="s">
        <v>294</v>
      </c>
      <c r="B1" s="50"/>
      <c r="C1" s="50"/>
      <c r="D1" s="50"/>
      <c r="E1" s="50"/>
      <c r="F1" s="50"/>
      <c r="G1" s="50"/>
      <c r="H1" s="50"/>
      <c r="I1" s="47" t="s">
        <v>432</v>
      </c>
      <c r="J1" s="48"/>
      <c r="K1" s="48"/>
      <c r="L1" s="48"/>
      <c r="M1" s="49"/>
      <c r="N1" s="41" t="s">
        <v>295</v>
      </c>
      <c r="O1" s="42"/>
      <c r="P1" s="42"/>
      <c r="Q1" s="42"/>
      <c r="R1" s="43"/>
    </row>
    <row r="2" spans="1:18" s="7" customFormat="1" ht="69"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s="1" customFormat="1" ht="61.5" customHeight="1" x14ac:dyDescent="0.2">
      <c r="A3" s="3" t="str">
        <f>$B3&amp;"-"&amp;COUNTIFS($B$3:B3,$B3)</f>
        <v>NED-1</v>
      </c>
      <c r="B3" s="5" t="s">
        <v>14</v>
      </c>
      <c r="C3" s="3" t="s">
        <v>41</v>
      </c>
      <c r="D3" s="10" t="s">
        <v>46</v>
      </c>
      <c r="E3" s="10"/>
      <c r="F3" s="6" t="s">
        <v>324</v>
      </c>
      <c r="G3" s="6" t="s">
        <v>225</v>
      </c>
      <c r="H3" s="6" t="s">
        <v>226</v>
      </c>
      <c r="I3" s="6"/>
      <c r="J3" s="6"/>
      <c r="K3" s="5"/>
      <c r="L3" s="5"/>
      <c r="M3" s="5"/>
      <c r="N3" s="6"/>
      <c r="O3" s="6"/>
      <c r="P3" s="6"/>
      <c r="Q3" s="6"/>
      <c r="R3" s="6"/>
    </row>
    <row r="4" spans="1:18" s="1" customFormat="1" ht="61.5" customHeight="1" x14ac:dyDescent="0.2">
      <c r="A4" s="3" t="str">
        <f>$B4&amp;"-"&amp;COUNTIFS($B$3:B4,$B4)</f>
        <v>NED-2</v>
      </c>
      <c r="B4" s="5" t="s">
        <v>14</v>
      </c>
      <c r="C4" s="3"/>
      <c r="D4" s="10" t="s">
        <v>227</v>
      </c>
      <c r="E4" s="10"/>
      <c r="F4" s="6" t="s">
        <v>228</v>
      </c>
      <c r="G4" s="6" t="s">
        <v>225</v>
      </c>
      <c r="H4" s="6" t="s">
        <v>226</v>
      </c>
      <c r="I4" s="6"/>
      <c r="J4" s="6"/>
      <c r="K4" s="5"/>
      <c r="L4" s="5"/>
      <c r="M4" s="5"/>
      <c r="N4" s="6"/>
      <c r="O4" s="6"/>
      <c r="P4" s="6"/>
      <c r="Q4" s="6"/>
      <c r="R4" s="6"/>
    </row>
    <row r="5" spans="1:18" s="1" customFormat="1" ht="61.5" customHeight="1" x14ac:dyDescent="0.2">
      <c r="A5" s="3" t="str">
        <f>$B5&amp;"-"&amp;COUNTIFS($B$3:B5,$B5)</f>
        <v>NED-3</v>
      </c>
      <c r="B5" s="5" t="s">
        <v>14</v>
      </c>
      <c r="C5" s="3"/>
      <c r="D5" s="10" t="s">
        <v>229</v>
      </c>
      <c r="E5" s="10" t="s">
        <v>230</v>
      </c>
      <c r="F5" s="6" t="s">
        <v>231</v>
      </c>
      <c r="G5" s="6" t="s">
        <v>225</v>
      </c>
      <c r="H5" s="6" t="s">
        <v>232</v>
      </c>
      <c r="I5" s="6"/>
      <c r="J5" s="6"/>
      <c r="K5" s="5"/>
      <c r="L5" s="5"/>
      <c r="M5" s="5"/>
      <c r="N5" s="6"/>
      <c r="O5" s="6"/>
      <c r="P5" s="6"/>
      <c r="Q5" s="6"/>
      <c r="R5" s="6"/>
    </row>
    <row r="6" spans="1:18" s="1" customFormat="1" ht="61.5" customHeight="1" x14ac:dyDescent="0.2">
      <c r="A6" s="3" t="str">
        <f>$B6&amp;"-"&amp;COUNTIFS($B$3:B6,$B6)</f>
        <v>NED-4</v>
      </c>
      <c r="B6" s="5" t="s">
        <v>14</v>
      </c>
      <c r="C6" s="3"/>
      <c r="D6" s="10" t="s">
        <v>233</v>
      </c>
      <c r="E6" s="10" t="s">
        <v>234</v>
      </c>
      <c r="F6" s="6"/>
      <c r="G6" s="6" t="s">
        <v>128</v>
      </c>
      <c r="H6" s="6"/>
      <c r="I6" s="6"/>
      <c r="J6" s="6" t="s">
        <v>235</v>
      </c>
      <c r="K6" s="6" t="s">
        <v>236</v>
      </c>
      <c r="L6" s="5"/>
      <c r="M6" s="5"/>
      <c r="N6" s="6"/>
      <c r="O6" s="6"/>
      <c r="P6" s="6"/>
      <c r="Q6" s="6"/>
      <c r="R6" s="6"/>
    </row>
    <row r="7" spans="1:18" s="1" customFormat="1" ht="61.5" customHeight="1" x14ac:dyDescent="0.2">
      <c r="A7" s="3" t="str">
        <f>$B7&amp;"-"&amp;COUNTIFS($B$3:B7,$B7)</f>
        <v>NED-5</v>
      </c>
      <c r="B7" s="5" t="s">
        <v>14</v>
      </c>
      <c r="C7" s="3"/>
      <c r="D7" s="10" t="s">
        <v>237</v>
      </c>
      <c r="E7" s="10"/>
      <c r="F7" s="6"/>
      <c r="G7" s="6" t="s">
        <v>128</v>
      </c>
      <c r="H7" s="6"/>
      <c r="I7" s="6"/>
      <c r="J7" s="6"/>
      <c r="K7" s="6" t="s">
        <v>236</v>
      </c>
      <c r="L7" s="5"/>
      <c r="M7" s="5"/>
      <c r="N7" s="6"/>
      <c r="O7" s="6"/>
      <c r="P7" s="6"/>
      <c r="Q7" s="6"/>
      <c r="R7" s="6"/>
    </row>
    <row r="8" spans="1:18" s="1" customFormat="1" ht="61.5" customHeight="1" x14ac:dyDescent="0.2">
      <c r="A8" s="3" t="str">
        <f>$B8&amp;"-"&amp;COUNTIFS($B$3:B8,$B8)</f>
        <v>NED-6</v>
      </c>
      <c r="B8" s="5" t="s">
        <v>14</v>
      </c>
      <c r="C8" s="3" t="s">
        <v>41</v>
      </c>
      <c r="D8" s="10" t="s">
        <v>238</v>
      </c>
      <c r="E8" s="10"/>
      <c r="F8" s="6"/>
      <c r="G8" s="6"/>
      <c r="H8" s="6" t="s">
        <v>239</v>
      </c>
      <c r="I8" s="6"/>
      <c r="J8" s="6"/>
      <c r="K8" s="5"/>
      <c r="L8" s="5"/>
      <c r="M8" s="5"/>
      <c r="N8" s="6" t="s">
        <v>240</v>
      </c>
      <c r="O8" s="6"/>
      <c r="P8" s="6"/>
      <c r="Q8" s="6"/>
      <c r="R8" s="6"/>
    </row>
    <row r="9" spans="1:18" s="1" customFormat="1" ht="61.5" customHeight="1" x14ac:dyDescent="0.2">
      <c r="A9" s="3" t="str">
        <f>$B9&amp;"-"&amp;COUNTIFS($B$3:B9,$B9)</f>
        <v>NED-7</v>
      </c>
      <c r="B9" s="5" t="s">
        <v>14</v>
      </c>
      <c r="C9" s="3" t="s">
        <v>41</v>
      </c>
      <c r="D9" s="10" t="s">
        <v>241</v>
      </c>
      <c r="E9" s="10"/>
      <c r="F9" s="6"/>
      <c r="G9" s="6"/>
      <c r="H9" s="6" t="s">
        <v>242</v>
      </c>
      <c r="I9" s="6"/>
      <c r="J9" s="6"/>
      <c r="K9" s="5"/>
      <c r="L9" s="5"/>
      <c r="M9" s="5"/>
      <c r="N9" s="6"/>
      <c r="O9" s="6"/>
      <c r="P9" s="6"/>
      <c r="Q9" s="6"/>
      <c r="R9" s="6"/>
    </row>
    <row r="10" spans="1:18" s="1" customFormat="1" ht="61.5" customHeight="1" x14ac:dyDescent="0.2">
      <c r="A10" s="3" t="str">
        <f>$B10&amp;"-"&amp;COUNTIFS($B$3:B10,$B10)</f>
        <v>NED-8</v>
      </c>
      <c r="B10" s="5" t="s">
        <v>14</v>
      </c>
      <c r="C10" s="3" t="s">
        <v>41</v>
      </c>
      <c r="D10" s="10" t="s">
        <v>243</v>
      </c>
      <c r="E10" s="10" t="s">
        <v>244</v>
      </c>
      <c r="F10" s="6"/>
      <c r="G10" s="6"/>
      <c r="H10" s="6" t="s">
        <v>244</v>
      </c>
      <c r="I10" s="6"/>
      <c r="J10" s="6"/>
      <c r="K10" s="5"/>
      <c r="L10" s="5"/>
      <c r="M10" s="5"/>
      <c r="N10" s="6" t="s">
        <v>240</v>
      </c>
      <c r="O10" s="6"/>
      <c r="P10" s="6"/>
      <c r="Q10" s="6"/>
      <c r="R10" s="6"/>
    </row>
    <row r="11" spans="1:18" s="1" customFormat="1" ht="61.5" customHeight="1" x14ac:dyDescent="0.2">
      <c r="A11" s="3" t="str">
        <f>$B11&amp;"-"&amp;COUNTIFS($B$3:B11,$B11)</f>
        <v>NED-9</v>
      </c>
      <c r="B11" s="5" t="s">
        <v>14</v>
      </c>
      <c r="C11" s="3" t="s">
        <v>41</v>
      </c>
      <c r="D11" s="10" t="s">
        <v>245</v>
      </c>
      <c r="E11" s="10"/>
      <c r="F11" s="6"/>
      <c r="G11" s="6" t="s">
        <v>225</v>
      </c>
      <c r="H11" s="6" t="s">
        <v>246</v>
      </c>
      <c r="I11" s="6"/>
      <c r="J11" s="6"/>
      <c r="K11" s="5"/>
      <c r="L11" s="5"/>
      <c r="M11" s="5"/>
      <c r="N11" s="6"/>
      <c r="O11" s="6"/>
      <c r="P11" s="6"/>
      <c r="Q11" s="6"/>
      <c r="R11" s="6"/>
    </row>
    <row r="12" spans="1:18" s="1" customFormat="1" ht="61.5" customHeight="1" x14ac:dyDescent="0.2">
      <c r="A12" s="3" t="str">
        <f>$B12&amp;"-"&amp;COUNTIFS($B$3:B12,$B12)</f>
        <v>NED-10</v>
      </c>
      <c r="B12" s="5" t="s">
        <v>14</v>
      </c>
      <c r="C12" s="3" t="s">
        <v>41</v>
      </c>
      <c r="D12" s="10" t="s">
        <v>247</v>
      </c>
      <c r="E12" s="10" t="s">
        <v>248</v>
      </c>
      <c r="F12" s="6" t="s">
        <v>249</v>
      </c>
      <c r="G12" s="6" t="s">
        <v>225</v>
      </c>
      <c r="H12" s="6" t="s">
        <v>250</v>
      </c>
      <c r="I12" s="6"/>
      <c r="J12" s="6"/>
      <c r="K12" s="5" t="s">
        <v>21</v>
      </c>
      <c r="L12" s="5" t="s">
        <v>251</v>
      </c>
      <c r="M12" s="5"/>
      <c r="N12" s="6"/>
      <c r="O12" s="6"/>
      <c r="P12" s="6"/>
      <c r="Q12" s="6"/>
      <c r="R12" s="6"/>
    </row>
    <row r="13" spans="1:18" s="1" customFormat="1" ht="61.5" customHeight="1" x14ac:dyDescent="0.2">
      <c r="A13" s="3" t="str">
        <f>$B13&amp;"-"&amp;COUNTIFS($B$3:B13,$B13)</f>
        <v>NED-11</v>
      </c>
      <c r="B13" s="5" t="s">
        <v>14</v>
      </c>
      <c r="C13" s="3" t="s">
        <v>41</v>
      </c>
      <c r="D13" s="10" t="s">
        <v>252</v>
      </c>
      <c r="E13" s="10" t="s">
        <v>253</v>
      </c>
      <c r="F13" s="6" t="s">
        <v>254</v>
      </c>
      <c r="G13" s="6" t="s">
        <v>225</v>
      </c>
      <c r="H13" s="6" t="s">
        <v>255</v>
      </c>
      <c r="I13" s="6"/>
      <c r="J13" s="6"/>
      <c r="K13" s="5"/>
      <c r="L13" s="5"/>
      <c r="M13" s="5"/>
      <c r="N13" s="6"/>
      <c r="O13" s="6"/>
      <c r="P13" s="6"/>
      <c r="Q13" s="6"/>
      <c r="R13" s="6"/>
    </row>
  </sheetData>
  <mergeCells count="3">
    <mergeCell ref="A1:H1"/>
    <mergeCell ref="N1:R1"/>
    <mergeCell ref="I1:M1"/>
  </mergeCells>
  <pageMargins left="0.25" right="0.25" top="0.75" bottom="0.75" header="0.3" footer="0.3"/>
  <pageSetup paperSize="5" scale="54" fitToHeight="0" orientation="landscape" cellComments="atEnd" r:id="rId1"/>
  <headerFooter scaleWithDoc="0">
    <oddHeader>&amp;C&amp;A</oddHeader>
    <oddFooter>&amp;CPage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16F47-B098-41CC-AD1D-315D8CF004B2}">
  <sheetPr>
    <tabColor rgb="FF92D050"/>
    <pageSetUpPr fitToPage="1"/>
  </sheetPr>
  <dimension ref="A1:R20"/>
  <sheetViews>
    <sheetView zoomScale="80" zoomScaleNormal="80" workbookViewId="0">
      <pane xSplit="6" ySplit="2" topLeftCell="G12" activePane="bottomRight" state="frozen"/>
      <selection pane="topRight" activeCell="G1" sqref="G1"/>
      <selection pane="bottomLeft" activeCell="A3" sqref="A3"/>
      <selection pane="bottomRight" activeCell="F19" sqref="F19"/>
    </sheetView>
  </sheetViews>
  <sheetFormatPr defaultColWidth="33.7109375" defaultRowHeight="15" x14ac:dyDescent="0.25"/>
  <cols>
    <col min="1" max="1" width="6.28515625" customWidth="1"/>
    <col min="2" max="2" width="7.85546875" customWidth="1"/>
    <col min="3" max="3" width="6.5703125" customWidth="1"/>
    <col min="4" max="4" width="13.140625" customWidth="1"/>
    <col min="5" max="5" width="14.42578125" customWidth="1"/>
    <col min="6" max="6" width="24.85546875" customWidth="1"/>
    <col min="7" max="7" width="15.5703125" bestFit="1" customWidth="1"/>
    <col min="8" max="8" width="17.5703125" customWidth="1"/>
    <col min="9" max="9" width="15.42578125" customWidth="1"/>
    <col min="10" max="10" width="25.42578125" customWidth="1"/>
    <col min="11" max="11" width="21" customWidth="1"/>
    <col min="12" max="13" width="22.5703125" customWidth="1"/>
    <col min="14" max="18" width="21.28515625" customWidth="1"/>
  </cols>
  <sheetData>
    <row r="1" spans="1:18" ht="24.75" customHeight="1" x14ac:dyDescent="0.25">
      <c r="A1" s="50" t="s">
        <v>294</v>
      </c>
      <c r="B1" s="50"/>
      <c r="C1" s="50"/>
      <c r="D1" s="50"/>
      <c r="E1" s="50"/>
      <c r="F1" s="50"/>
      <c r="G1" s="50"/>
      <c r="H1" s="50"/>
      <c r="I1" s="47" t="s">
        <v>432</v>
      </c>
      <c r="J1" s="48"/>
      <c r="K1" s="48"/>
      <c r="L1" s="48"/>
      <c r="M1" s="49"/>
      <c r="N1" s="41" t="s">
        <v>295</v>
      </c>
      <c r="O1" s="42"/>
      <c r="P1" s="42"/>
      <c r="Q1" s="42"/>
      <c r="R1" s="43"/>
    </row>
    <row r="2" spans="1:18" s="7" customFormat="1" ht="69"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s="1" customFormat="1" ht="61.5" customHeight="1" x14ac:dyDescent="0.2">
      <c r="A3" s="3" t="str">
        <f>$B3&amp;"-"&amp;COUNTIFS($B$3:B3,$B3)</f>
        <v>NED / RED?-1</v>
      </c>
      <c r="B3" s="5" t="s">
        <v>224</v>
      </c>
      <c r="C3" s="3" t="s">
        <v>41</v>
      </c>
      <c r="D3" s="10" t="s">
        <v>46</v>
      </c>
      <c r="E3" s="10"/>
      <c r="F3" s="6" t="s">
        <v>324</v>
      </c>
      <c r="G3" s="6" t="s">
        <v>225</v>
      </c>
      <c r="H3" s="6" t="s">
        <v>226</v>
      </c>
      <c r="I3" s="6"/>
      <c r="J3" s="6"/>
      <c r="K3" s="5"/>
      <c r="L3" s="5"/>
      <c r="M3" s="5"/>
      <c r="N3" s="6"/>
      <c r="O3" s="6"/>
      <c r="P3" s="6"/>
      <c r="Q3" s="6"/>
      <c r="R3" s="6"/>
    </row>
    <row r="4" spans="1:18" s="1" customFormat="1" ht="61.5" customHeight="1" x14ac:dyDescent="0.2">
      <c r="A4" s="3" t="str">
        <f>$B4&amp;"-"&amp;COUNTIFS($B$3:B4,$B4)</f>
        <v>NED / RED?-2</v>
      </c>
      <c r="B4" s="6" t="s">
        <v>224</v>
      </c>
      <c r="C4" s="3"/>
      <c r="D4" s="10" t="s">
        <v>227</v>
      </c>
      <c r="E4" s="10"/>
      <c r="F4" s="6" t="s">
        <v>228</v>
      </c>
      <c r="G4" s="6" t="s">
        <v>225</v>
      </c>
      <c r="H4" s="6" t="s">
        <v>226</v>
      </c>
      <c r="I4" s="6"/>
      <c r="J4" s="6"/>
      <c r="K4" s="5"/>
      <c r="L4" s="5"/>
      <c r="M4" s="5"/>
      <c r="N4" s="6"/>
      <c r="O4" s="6"/>
      <c r="P4" s="6"/>
      <c r="Q4" s="6"/>
      <c r="R4" s="6"/>
    </row>
    <row r="5" spans="1:18" s="1" customFormat="1" ht="61.5" customHeight="1" x14ac:dyDescent="0.2">
      <c r="A5" s="3" t="str">
        <f>$B5&amp;"-"&amp;COUNTIFS($B$3:B5,$B5)</f>
        <v>NED / RED?-3</v>
      </c>
      <c r="B5" s="6" t="s">
        <v>224</v>
      </c>
      <c r="C5" s="3"/>
      <c r="D5" s="10" t="s">
        <v>229</v>
      </c>
      <c r="E5" s="10" t="s">
        <v>230</v>
      </c>
      <c r="F5" s="6" t="s">
        <v>231</v>
      </c>
      <c r="G5" s="6" t="s">
        <v>225</v>
      </c>
      <c r="H5" s="6" t="s">
        <v>232</v>
      </c>
      <c r="I5" s="6"/>
      <c r="J5" s="6"/>
      <c r="K5" s="5"/>
      <c r="L5" s="5"/>
      <c r="M5" s="5"/>
      <c r="N5" s="6"/>
      <c r="O5" s="6"/>
      <c r="P5" s="6"/>
      <c r="Q5" s="6"/>
      <c r="R5" s="6"/>
    </row>
    <row r="6" spans="1:18" s="1" customFormat="1" ht="61.5" customHeight="1" x14ac:dyDescent="0.2">
      <c r="A6" s="3" t="str">
        <f>$B6&amp;"-"&amp;COUNTIFS($B$3:B6,$B6)</f>
        <v>RED-1</v>
      </c>
      <c r="B6" s="5" t="s">
        <v>66</v>
      </c>
      <c r="C6" s="3" t="s">
        <v>15</v>
      </c>
      <c r="D6" s="10" t="s">
        <v>67</v>
      </c>
      <c r="E6" s="10" t="s">
        <v>68</v>
      </c>
      <c r="F6" s="6" t="s">
        <v>256</v>
      </c>
      <c r="G6" s="5" t="s">
        <v>19</v>
      </c>
      <c r="H6" s="6" t="s">
        <v>70</v>
      </c>
      <c r="I6" s="6"/>
      <c r="J6" s="6"/>
      <c r="K6" s="5" t="s">
        <v>71</v>
      </c>
      <c r="L6" s="5"/>
      <c r="M6" s="5"/>
      <c r="N6" s="6"/>
      <c r="O6" s="6"/>
      <c r="P6" s="6"/>
      <c r="Q6" s="6"/>
      <c r="R6" s="6"/>
    </row>
    <row r="7" spans="1:18" s="1" customFormat="1" ht="61.5" customHeight="1" x14ac:dyDescent="0.2">
      <c r="A7" s="3" t="str">
        <f>$B7&amp;"-"&amp;COUNTIFS($B$3:B7,$B7)</f>
        <v>RED-2</v>
      </c>
      <c r="B7" s="5" t="s">
        <v>66</v>
      </c>
      <c r="C7" s="3" t="s">
        <v>15</v>
      </c>
      <c r="D7" s="10" t="s">
        <v>67</v>
      </c>
      <c r="E7" s="10" t="s">
        <v>73</v>
      </c>
      <c r="F7" s="6" t="s">
        <v>257</v>
      </c>
      <c r="G7" s="5" t="s">
        <v>19</v>
      </c>
      <c r="H7" s="6" t="s">
        <v>75</v>
      </c>
      <c r="I7" s="6"/>
      <c r="J7" s="6"/>
      <c r="K7" s="5" t="s">
        <v>71</v>
      </c>
      <c r="L7" s="5"/>
      <c r="M7" s="5"/>
      <c r="N7" s="6"/>
      <c r="O7" s="6"/>
      <c r="P7" s="6"/>
      <c r="Q7" s="6"/>
      <c r="R7" s="6"/>
    </row>
    <row r="8" spans="1:18" s="1" customFormat="1" ht="61.5" customHeight="1" x14ac:dyDescent="0.2">
      <c r="A8" s="3" t="str">
        <f>$B8&amp;"-"&amp;COUNTIFS($B$3:B8,$B8)</f>
        <v>RED-3</v>
      </c>
      <c r="B8" s="5" t="s">
        <v>66</v>
      </c>
      <c r="C8" s="3" t="s">
        <v>15</v>
      </c>
      <c r="D8" s="10" t="s">
        <v>67</v>
      </c>
      <c r="E8" s="10" t="s">
        <v>77</v>
      </c>
      <c r="F8" s="6" t="s">
        <v>258</v>
      </c>
      <c r="G8" s="5" t="s">
        <v>19</v>
      </c>
      <c r="H8" s="6" t="s">
        <v>79</v>
      </c>
      <c r="I8" s="6"/>
      <c r="J8" s="6"/>
      <c r="K8" s="5" t="s">
        <v>71</v>
      </c>
      <c r="L8" s="5"/>
      <c r="M8" s="5"/>
      <c r="N8" s="6"/>
      <c r="O8" s="6"/>
      <c r="P8" s="6"/>
      <c r="Q8" s="6"/>
      <c r="R8" s="6"/>
    </row>
    <row r="9" spans="1:18" s="1" customFormat="1" ht="61.5" customHeight="1" x14ac:dyDescent="0.2">
      <c r="A9" s="3" t="str">
        <f>$B9&amp;"-"&amp;COUNTIFS($B$3:B9,$B9)</f>
        <v>RED-4</v>
      </c>
      <c r="B9" s="5" t="s">
        <v>66</v>
      </c>
      <c r="C9" s="3" t="s">
        <v>41</v>
      </c>
      <c r="D9" s="10" t="s">
        <v>67</v>
      </c>
      <c r="E9" s="10" t="s">
        <v>81</v>
      </c>
      <c r="F9" s="6" t="s">
        <v>259</v>
      </c>
      <c r="G9" s="5" t="s">
        <v>19</v>
      </c>
      <c r="H9" s="6" t="s">
        <v>83</v>
      </c>
      <c r="I9" s="6"/>
      <c r="J9" s="6"/>
      <c r="K9" s="5" t="s">
        <v>36</v>
      </c>
      <c r="L9" s="5" t="s">
        <v>71</v>
      </c>
      <c r="M9" s="5"/>
      <c r="N9" s="6"/>
      <c r="O9" s="6"/>
      <c r="P9" s="6"/>
      <c r="Q9" s="6"/>
      <c r="R9" s="6"/>
    </row>
    <row r="10" spans="1:18" s="1" customFormat="1" ht="61.5" customHeight="1" x14ac:dyDescent="0.2">
      <c r="A10" s="3" t="str">
        <f>$B10&amp;"-"&amp;COUNTIFS($B$3:B10,$B10)</f>
        <v>RED-5</v>
      </c>
      <c r="B10" s="5" t="s">
        <v>66</v>
      </c>
      <c r="C10" s="3" t="s">
        <v>41</v>
      </c>
      <c r="D10" s="10" t="s">
        <v>67</v>
      </c>
      <c r="E10" s="10" t="s">
        <v>85</v>
      </c>
      <c r="F10" s="6" t="s">
        <v>260</v>
      </c>
      <c r="G10" s="5" t="s">
        <v>19</v>
      </c>
      <c r="H10" s="6" t="s">
        <v>87</v>
      </c>
      <c r="I10" s="6"/>
      <c r="J10" s="6"/>
      <c r="K10" s="5" t="s">
        <v>36</v>
      </c>
      <c r="L10" s="5" t="s">
        <v>71</v>
      </c>
      <c r="M10" s="5"/>
      <c r="N10" s="6"/>
      <c r="O10" s="6"/>
      <c r="P10" s="6"/>
      <c r="Q10" s="6"/>
      <c r="R10" s="6"/>
    </row>
    <row r="11" spans="1:18" s="1" customFormat="1" ht="61.5" customHeight="1" x14ac:dyDescent="0.2">
      <c r="A11" s="3" t="str">
        <f>$B11&amp;"-"&amp;COUNTIFS($B$3:B11,$B11)</f>
        <v>RED-6</v>
      </c>
      <c r="B11" s="5" t="s">
        <v>66</v>
      </c>
      <c r="C11" s="3" t="s">
        <v>41</v>
      </c>
      <c r="D11" s="10" t="s">
        <v>67</v>
      </c>
      <c r="E11" s="10" t="s">
        <v>89</v>
      </c>
      <c r="F11" s="6" t="s">
        <v>261</v>
      </c>
      <c r="G11" s="5" t="s">
        <v>19</v>
      </c>
      <c r="H11" s="6" t="s">
        <v>91</v>
      </c>
      <c r="I11" s="6"/>
      <c r="J11" s="6"/>
      <c r="K11" s="5" t="s">
        <v>36</v>
      </c>
      <c r="L11" s="5" t="s">
        <v>71</v>
      </c>
      <c r="M11" s="5"/>
      <c r="N11" s="6"/>
      <c r="O11" s="6"/>
      <c r="P11" s="6"/>
      <c r="Q11" s="6"/>
      <c r="R11" s="6"/>
    </row>
    <row r="12" spans="1:18" s="1" customFormat="1" ht="61.5" customHeight="1" x14ac:dyDescent="0.2">
      <c r="A12" s="3" t="str">
        <f>$B12&amp;"-"&amp;COUNTIFS($B$3:B12,$B12)</f>
        <v>RED-7</v>
      </c>
      <c r="B12" s="5" t="s">
        <v>66</v>
      </c>
      <c r="C12" s="3" t="s">
        <v>41</v>
      </c>
      <c r="D12" s="10" t="s">
        <v>105</v>
      </c>
      <c r="E12" s="10" t="s">
        <v>106</v>
      </c>
      <c r="F12" s="6" t="s">
        <v>256</v>
      </c>
      <c r="G12" s="5" t="s">
        <v>19</v>
      </c>
      <c r="H12" s="6" t="s">
        <v>107</v>
      </c>
      <c r="I12" s="6"/>
      <c r="J12" s="6"/>
      <c r="K12" s="5"/>
      <c r="L12" s="5" t="s">
        <v>60</v>
      </c>
      <c r="M12" s="5"/>
      <c r="N12" s="6"/>
      <c r="O12" s="6"/>
      <c r="P12" s="6"/>
      <c r="Q12" s="6"/>
      <c r="R12" s="6"/>
    </row>
    <row r="13" spans="1:18" s="1" customFormat="1" ht="61.5" customHeight="1" x14ac:dyDescent="0.2">
      <c r="A13" s="3" t="str">
        <f>$B13&amp;"-"&amp;COUNTIFS($B$3:B13,$B13)</f>
        <v>RED-8</v>
      </c>
      <c r="B13" s="5" t="s">
        <v>66</v>
      </c>
      <c r="C13" s="3" t="s">
        <v>41</v>
      </c>
      <c r="D13" s="10" t="s">
        <v>105</v>
      </c>
      <c r="E13" s="10" t="s">
        <v>108</v>
      </c>
      <c r="F13" s="6" t="s">
        <v>264</v>
      </c>
      <c r="G13" s="5" t="s">
        <v>109</v>
      </c>
      <c r="H13" s="6" t="s">
        <v>110</v>
      </c>
      <c r="I13" s="6"/>
      <c r="J13" s="6"/>
      <c r="K13" s="5"/>
      <c r="L13" s="5" t="s">
        <v>60</v>
      </c>
      <c r="M13" s="5"/>
      <c r="N13" s="6"/>
      <c r="O13" s="6"/>
      <c r="P13" s="6"/>
      <c r="Q13" s="6"/>
      <c r="R13" s="6"/>
    </row>
    <row r="14" spans="1:18" s="1" customFormat="1" ht="61.5" customHeight="1" x14ac:dyDescent="0.2">
      <c r="A14" s="3" t="str">
        <f>$B14&amp;"-"&amp;COUNTIFS($B$3:B14,$B14)</f>
        <v>RED-9</v>
      </c>
      <c r="B14" s="5" t="s">
        <v>66</v>
      </c>
      <c r="C14" s="3" t="s">
        <v>41</v>
      </c>
      <c r="D14" s="10" t="s">
        <v>105</v>
      </c>
      <c r="E14" s="10" t="s">
        <v>111</v>
      </c>
      <c r="F14" s="6" t="s">
        <v>265</v>
      </c>
      <c r="G14" s="5" t="s">
        <v>19</v>
      </c>
      <c r="H14" s="6" t="s">
        <v>112</v>
      </c>
      <c r="I14" s="6"/>
      <c r="J14" s="6"/>
      <c r="K14" s="5"/>
      <c r="L14" s="5" t="s">
        <v>71</v>
      </c>
      <c r="M14" s="5"/>
      <c r="N14" s="6"/>
      <c r="O14" s="6"/>
      <c r="P14" s="6"/>
      <c r="Q14" s="6"/>
      <c r="R14" s="6"/>
    </row>
    <row r="15" spans="1:18" s="1" customFormat="1" ht="61.5" customHeight="1" x14ac:dyDescent="0.2">
      <c r="A15" s="3" t="str">
        <f>$B15&amp;"-"&amp;COUNTIFS($B$3:B15,$B15)</f>
        <v>RED-10</v>
      </c>
      <c r="B15" s="5" t="s">
        <v>66</v>
      </c>
      <c r="C15" s="3" t="s">
        <v>41</v>
      </c>
      <c r="D15" s="10" t="s">
        <v>105</v>
      </c>
      <c r="E15" s="10" t="s">
        <v>114</v>
      </c>
      <c r="F15" s="6" t="s">
        <v>266</v>
      </c>
      <c r="G15" s="5" t="s">
        <v>19</v>
      </c>
      <c r="H15" s="6" t="s">
        <v>115</v>
      </c>
      <c r="I15" s="6"/>
      <c r="J15" s="6"/>
      <c r="K15" s="5"/>
      <c r="L15" s="5" t="s">
        <v>71</v>
      </c>
      <c r="M15" s="5"/>
      <c r="N15" s="6"/>
      <c r="O15" s="6"/>
      <c r="P15" s="6"/>
      <c r="Q15" s="6"/>
      <c r="R15" s="6"/>
    </row>
    <row r="16" spans="1:18" s="1" customFormat="1" ht="61.5" customHeight="1" x14ac:dyDescent="0.2">
      <c r="A16" s="3" t="str">
        <f>$B16&amp;"-"&amp;COUNTIFS($B$3:B16,$B16)</f>
        <v>RED-11</v>
      </c>
      <c r="B16" s="5" t="s">
        <v>66</v>
      </c>
      <c r="C16" s="3" t="s">
        <v>41</v>
      </c>
      <c r="D16" s="10" t="s">
        <v>105</v>
      </c>
      <c r="E16" s="10" t="s">
        <v>116</v>
      </c>
      <c r="F16" s="6" t="s">
        <v>267</v>
      </c>
      <c r="G16" s="5" t="s">
        <v>19</v>
      </c>
      <c r="H16" s="6" t="s">
        <v>117</v>
      </c>
      <c r="I16" s="6"/>
      <c r="J16" s="6"/>
      <c r="K16" s="5"/>
      <c r="L16" s="5" t="s">
        <v>71</v>
      </c>
      <c r="M16" s="5"/>
      <c r="N16" s="6"/>
      <c r="O16" s="6"/>
      <c r="P16" s="6"/>
      <c r="Q16" s="6"/>
      <c r="R16" s="6"/>
    </row>
    <row r="17" spans="1:18" s="1" customFormat="1" ht="61.5" customHeight="1" x14ac:dyDescent="0.2">
      <c r="A17" s="3" t="str">
        <f>$B17&amp;"-"&amp;COUNTIFS($B$3:B17,$B17)</f>
        <v>RED-12</v>
      </c>
      <c r="B17" s="5" t="s">
        <v>66</v>
      </c>
      <c r="C17" s="3" t="s">
        <v>41</v>
      </c>
      <c r="D17" s="10" t="s">
        <v>105</v>
      </c>
      <c r="E17" s="10" t="s">
        <v>118</v>
      </c>
      <c r="F17" s="6" t="s">
        <v>268</v>
      </c>
      <c r="G17" s="5" t="s">
        <v>19</v>
      </c>
      <c r="H17" s="6" t="s">
        <v>119</v>
      </c>
      <c r="I17" s="6"/>
      <c r="J17" s="6"/>
      <c r="K17" s="5"/>
      <c r="L17" s="5" t="s">
        <v>71</v>
      </c>
      <c r="M17" s="5"/>
      <c r="N17" s="6"/>
      <c r="O17" s="6"/>
      <c r="P17" s="6"/>
      <c r="Q17" s="6"/>
      <c r="R17" s="6"/>
    </row>
    <row r="18" spans="1:18" s="1" customFormat="1" ht="61.5" customHeight="1" x14ac:dyDescent="0.2">
      <c r="A18" s="3" t="str">
        <f>$B18&amp;"-"&amp;COUNTIFS($B$3:B18,$B18)</f>
        <v>RED-13</v>
      </c>
      <c r="B18" s="5" t="s">
        <v>66</v>
      </c>
      <c r="C18" s="3" t="s">
        <v>41</v>
      </c>
      <c r="D18" s="10" t="s">
        <v>105</v>
      </c>
      <c r="E18" s="10" t="s">
        <v>120</v>
      </c>
      <c r="F18" s="6" t="s">
        <v>269</v>
      </c>
      <c r="G18" s="5" t="s">
        <v>19</v>
      </c>
      <c r="H18" s="6" t="s">
        <v>121</v>
      </c>
      <c r="I18" s="6"/>
      <c r="J18" s="6"/>
      <c r="K18" s="5"/>
      <c r="L18" s="5" t="s">
        <v>122</v>
      </c>
      <c r="M18" s="5"/>
      <c r="N18" s="6"/>
      <c r="O18" s="6"/>
      <c r="P18" s="6"/>
      <c r="Q18" s="6"/>
      <c r="R18" s="6"/>
    </row>
    <row r="19" spans="1:18" s="1" customFormat="1" ht="61.5" customHeight="1" x14ac:dyDescent="0.2">
      <c r="A19" s="3" t="str">
        <f>$B19&amp;"-"&amp;COUNTIFS($B$3:B19,$B19)</f>
        <v>RED-14</v>
      </c>
      <c r="B19" s="5" t="s">
        <v>66</v>
      </c>
      <c r="C19" s="3" t="s">
        <v>41</v>
      </c>
      <c r="D19" s="10" t="s">
        <v>105</v>
      </c>
      <c r="E19" s="10" t="s">
        <v>123</v>
      </c>
      <c r="F19" s="6" t="s">
        <v>433</v>
      </c>
      <c r="G19" s="5" t="s">
        <v>19</v>
      </c>
      <c r="H19" s="6" t="s">
        <v>124</v>
      </c>
      <c r="I19" s="6"/>
      <c r="J19" s="6"/>
      <c r="K19" s="5"/>
      <c r="L19" s="5"/>
      <c r="M19" s="5"/>
      <c r="N19" s="6"/>
      <c r="O19" s="6"/>
      <c r="P19" s="6"/>
      <c r="Q19" s="6"/>
      <c r="R19" s="6"/>
    </row>
    <row r="20" spans="1:18" s="1" customFormat="1" ht="61.5" customHeight="1" x14ac:dyDescent="0.2">
      <c r="A20" s="3" t="str">
        <f>$B20&amp;"-"&amp;COUNTIFS($B$3:B20,$B20)</f>
        <v>RED-15</v>
      </c>
      <c r="B20" s="5" t="s">
        <v>66</v>
      </c>
      <c r="C20" s="3" t="s">
        <v>41</v>
      </c>
      <c r="D20" s="10" t="s">
        <v>105</v>
      </c>
      <c r="E20" s="10" t="s">
        <v>125</v>
      </c>
      <c r="F20" s="6" t="s">
        <v>270</v>
      </c>
      <c r="G20" s="5" t="s">
        <v>19</v>
      </c>
      <c r="H20" s="6" t="s">
        <v>125</v>
      </c>
      <c r="I20" s="6"/>
      <c r="J20" s="6"/>
      <c r="K20" s="5"/>
      <c r="L20" s="5"/>
      <c r="M20" s="5"/>
      <c r="N20" s="6"/>
      <c r="O20" s="6"/>
      <c r="P20" s="6"/>
      <c r="Q20" s="6"/>
      <c r="R20" s="6"/>
    </row>
  </sheetData>
  <mergeCells count="3">
    <mergeCell ref="A1:H1"/>
    <mergeCell ref="N1:R1"/>
    <mergeCell ref="I1:M1"/>
  </mergeCells>
  <pageMargins left="0.25" right="0.25" top="0.75" bottom="0.75" header="0.3" footer="0.3"/>
  <pageSetup paperSize="5" scale="54" fitToHeight="0" orientation="landscape" cellComments="atEnd" r:id="rId1"/>
  <headerFooter scaleWithDoc="0">
    <oddHeader>&amp;C&amp;A</oddHeader>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806E3-C8C5-4E06-B866-A6A07F7098BB}">
  <sheetPr>
    <tabColor rgb="FF92D050"/>
    <pageSetUpPr fitToPage="1"/>
  </sheetPr>
  <dimension ref="A1:R23"/>
  <sheetViews>
    <sheetView zoomScale="80" zoomScaleNormal="80" workbookViewId="0">
      <pane xSplit="6" ySplit="2" topLeftCell="G15" activePane="bottomRight" state="frozen"/>
      <selection pane="topRight" activeCell="G1" sqref="G1"/>
      <selection pane="bottomLeft" activeCell="A3" sqref="A3"/>
      <selection pane="bottomRight" activeCell="E21" sqref="E21"/>
    </sheetView>
  </sheetViews>
  <sheetFormatPr defaultColWidth="33.7109375" defaultRowHeight="15" x14ac:dyDescent="0.25"/>
  <cols>
    <col min="1" max="1" width="6.28515625" customWidth="1"/>
    <col min="2" max="2" width="8" customWidth="1"/>
    <col min="3" max="3" width="6.7109375" customWidth="1"/>
    <col min="4" max="4" width="13.140625" customWidth="1"/>
    <col min="5" max="5" width="14.42578125" customWidth="1"/>
    <col min="6" max="6" width="24.85546875" customWidth="1"/>
    <col min="7" max="7" width="15.5703125" bestFit="1" customWidth="1"/>
    <col min="8" max="8" width="17.5703125" customWidth="1"/>
    <col min="9" max="9" width="15.42578125" customWidth="1"/>
    <col min="10" max="10" width="25.42578125" customWidth="1"/>
    <col min="11" max="11" width="21" customWidth="1"/>
    <col min="12" max="13" width="22.5703125" customWidth="1"/>
    <col min="14" max="18" width="21.28515625" customWidth="1"/>
  </cols>
  <sheetData>
    <row r="1" spans="1:18" ht="24.75" customHeight="1" x14ac:dyDescent="0.25">
      <c r="A1" s="50" t="s">
        <v>294</v>
      </c>
      <c r="B1" s="50"/>
      <c r="C1" s="50"/>
      <c r="D1" s="50"/>
      <c r="E1" s="50"/>
      <c r="F1" s="50"/>
      <c r="G1" s="50"/>
      <c r="H1" s="50"/>
      <c r="I1" s="47" t="s">
        <v>432</v>
      </c>
      <c r="J1" s="48"/>
      <c r="K1" s="48"/>
      <c r="L1" s="48"/>
      <c r="M1" s="49"/>
      <c r="N1" s="41" t="s">
        <v>295</v>
      </c>
      <c r="O1" s="42"/>
      <c r="P1" s="42"/>
      <c r="Q1" s="42"/>
      <c r="R1" s="43"/>
    </row>
    <row r="2" spans="1:18" s="7" customFormat="1" ht="69"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s="1" customFormat="1" ht="61.5" customHeight="1" x14ac:dyDescent="0.2">
      <c r="A3" s="3" t="str">
        <f>$B3&amp;"-"&amp;COUNTIFS($B$3:B3,$B3)</f>
        <v>OSE-1</v>
      </c>
      <c r="B3" s="5" t="s">
        <v>93</v>
      </c>
      <c r="C3" s="3" t="s">
        <v>15</v>
      </c>
      <c r="D3" s="10" t="s">
        <v>94</v>
      </c>
      <c r="E3" s="10" t="s">
        <v>95</v>
      </c>
      <c r="F3" s="6" t="s">
        <v>262</v>
      </c>
      <c r="G3" s="5" t="s">
        <v>97</v>
      </c>
      <c r="H3" s="6" t="s">
        <v>98</v>
      </c>
      <c r="I3" s="6"/>
      <c r="J3" s="6"/>
      <c r="K3" s="5" t="s">
        <v>71</v>
      </c>
      <c r="L3" s="5" t="s">
        <v>60</v>
      </c>
      <c r="M3" s="5"/>
      <c r="N3" s="6"/>
      <c r="O3" s="6"/>
      <c r="P3" s="6"/>
      <c r="Q3" s="6"/>
      <c r="R3" s="6"/>
    </row>
    <row r="4" spans="1:18" s="1" customFormat="1" ht="61.5" customHeight="1" x14ac:dyDescent="0.2">
      <c r="A4" s="3" t="str">
        <f>$B4&amp;"-"&amp;COUNTIFS($B$3:B4,$B4)</f>
        <v>OSE-2</v>
      </c>
      <c r="B4" s="5" t="s">
        <v>93</v>
      </c>
      <c r="C4" s="3" t="s">
        <v>15</v>
      </c>
      <c r="D4" s="10" t="s">
        <v>94</v>
      </c>
      <c r="E4" s="10" t="s">
        <v>100</v>
      </c>
      <c r="F4" s="6" t="s">
        <v>263</v>
      </c>
      <c r="G4" s="5" t="s">
        <v>19</v>
      </c>
      <c r="H4" s="6" t="s">
        <v>102</v>
      </c>
      <c r="I4" s="6"/>
      <c r="J4" s="6"/>
      <c r="K4" s="5" t="s">
        <v>36</v>
      </c>
      <c r="L4" s="5" t="s">
        <v>103</v>
      </c>
      <c r="M4" s="5"/>
      <c r="N4" s="6"/>
      <c r="O4" s="6"/>
      <c r="P4" s="6"/>
      <c r="Q4" s="6"/>
      <c r="R4" s="6"/>
    </row>
    <row r="5" spans="1:18" s="1" customFormat="1" ht="61.5" customHeight="1" x14ac:dyDescent="0.2">
      <c r="A5" s="3" t="str">
        <f>$B5&amp;"-"&amp;COUNTIFS($B$3:B5,$B5)</f>
        <v>OSE-3</v>
      </c>
      <c r="B5" s="5" t="s">
        <v>93</v>
      </c>
      <c r="C5" s="3"/>
      <c r="D5" s="10" t="s">
        <v>126</v>
      </c>
      <c r="E5" s="10" t="s">
        <v>127</v>
      </c>
      <c r="F5" s="6" t="str">
        <f>"Potential impact of property damages and/or business losses from project implementation on "&amp;LOWER(H5)</f>
        <v>Potential impact of property damages and/or business losses from project implementation on citizen ratings of the community as a good place to live</v>
      </c>
      <c r="G5" s="5" t="s">
        <v>128</v>
      </c>
      <c r="H5" s="6" t="s">
        <v>129</v>
      </c>
      <c r="I5" s="6"/>
      <c r="J5" s="6"/>
      <c r="K5" s="5"/>
      <c r="L5" s="5"/>
      <c r="M5" s="5"/>
      <c r="N5" s="6"/>
      <c r="O5" s="6"/>
      <c r="P5" s="6"/>
      <c r="Q5" s="6" t="s">
        <v>130</v>
      </c>
      <c r="R5" s="6"/>
    </row>
    <row r="6" spans="1:18" s="1" customFormat="1" ht="61.5" customHeight="1" x14ac:dyDescent="0.2">
      <c r="A6" s="3" t="str">
        <f>$B6&amp;"-"&amp;COUNTIFS($B$3:B6,$B6)</f>
        <v>OSE-4</v>
      </c>
      <c r="B6" s="5" t="s">
        <v>93</v>
      </c>
      <c r="C6" s="3"/>
      <c r="D6" s="10" t="s">
        <v>126</v>
      </c>
      <c r="E6" s="10" t="s">
        <v>131</v>
      </c>
      <c r="F6" s="6" t="str">
        <f>"Impact of property damages and/or business losses from project implementation on "&amp;LOWER(H6)</f>
        <v>Impact of property damages and/or business losses from project implementation on # of civic and community organizations/ members</v>
      </c>
      <c r="G6" s="5" t="s">
        <v>19</v>
      </c>
      <c r="H6" s="6" t="s">
        <v>132</v>
      </c>
      <c r="I6" s="6"/>
      <c r="J6" s="6"/>
      <c r="K6" s="5"/>
      <c r="L6" s="5"/>
      <c r="M6" s="5"/>
      <c r="N6" s="6"/>
      <c r="O6" s="6"/>
      <c r="P6" s="6"/>
      <c r="Q6" s="6"/>
      <c r="R6" s="6"/>
    </row>
    <row r="7" spans="1:18" s="1" customFormat="1" ht="61.5" customHeight="1" x14ac:dyDescent="0.2">
      <c r="A7" s="3" t="str">
        <f>$B7&amp;"-"&amp;COUNTIFS($B$3:B7,$B7)</f>
        <v>OSE-5</v>
      </c>
      <c r="B7" s="5" t="s">
        <v>93</v>
      </c>
      <c r="C7" s="3"/>
      <c r="D7" s="10" t="s">
        <v>126</v>
      </c>
      <c r="E7" s="10" t="s">
        <v>133</v>
      </c>
      <c r="F7" s="6" t="str">
        <f>"Potential impact of property damages and/or business losses from project implementation on "&amp;LOWER(H7)</f>
        <v>Potential impact of property damages and/or business losses from project implementation on community vision and outlook for the future</v>
      </c>
      <c r="G7" s="5" t="s">
        <v>128</v>
      </c>
      <c r="H7" s="6" t="s">
        <v>134</v>
      </c>
      <c r="I7" s="6"/>
      <c r="J7" s="6"/>
      <c r="K7" s="5"/>
      <c r="L7" s="5"/>
      <c r="M7" s="5"/>
      <c r="N7" s="6"/>
      <c r="O7" s="6"/>
      <c r="P7" s="6"/>
      <c r="Q7" s="6" t="s">
        <v>130</v>
      </c>
      <c r="R7" s="6"/>
    </row>
    <row r="8" spans="1:18" s="1" customFormat="1" ht="61.5" customHeight="1" x14ac:dyDescent="0.2">
      <c r="A8" s="3" t="str">
        <f>$B8&amp;"-"&amp;COUNTIFS($B$3:B8,$B8)</f>
        <v>OSE-6</v>
      </c>
      <c r="B8" s="5" t="s">
        <v>93</v>
      </c>
      <c r="C8" s="3"/>
      <c r="D8" s="10" t="s">
        <v>126</v>
      </c>
      <c r="E8" s="10" t="s">
        <v>135</v>
      </c>
      <c r="F8" s="6" t="str">
        <f>"Impact of property damages and/or business losses from project implementation on "&amp;LOWER(H8)</f>
        <v>Impact of property damages and/or business losses from project implementation on community improvements underway and/or # community improvements underway</v>
      </c>
      <c r="G8" s="5" t="s">
        <v>97</v>
      </c>
      <c r="H8" s="6" t="s">
        <v>136</v>
      </c>
      <c r="I8" s="6"/>
      <c r="J8" s="6"/>
      <c r="K8" s="5"/>
      <c r="L8" s="5"/>
      <c r="M8" s="5"/>
      <c r="N8" s="6"/>
      <c r="O8" s="6"/>
      <c r="P8" s="6"/>
      <c r="Q8" s="6"/>
      <c r="R8" s="6"/>
    </row>
    <row r="9" spans="1:18" s="1" customFormat="1" ht="61.5" customHeight="1" x14ac:dyDescent="0.2">
      <c r="A9" s="3" t="str">
        <f>$B9&amp;"-"&amp;COUNTIFS($B$3:B9,$B9)</f>
        <v>OSE-7</v>
      </c>
      <c r="B9" s="5" t="s">
        <v>93</v>
      </c>
      <c r="C9" s="3"/>
      <c r="D9" s="10" t="s">
        <v>126</v>
      </c>
      <c r="E9" s="10" t="s">
        <v>137</v>
      </c>
      <c r="F9" s="6" t="str">
        <f>"Impact of property damages and/or business losses from project implementation on "&amp;LOWER(H9)</f>
        <v>Impact of property damages and/or business losses from project implementation on % of voters casting ballots in the last local election</v>
      </c>
      <c r="G9" s="5" t="s">
        <v>19</v>
      </c>
      <c r="H9" s="6" t="s">
        <v>138</v>
      </c>
      <c r="I9" s="6"/>
      <c r="J9" s="6"/>
      <c r="K9" s="5"/>
      <c r="L9" s="5"/>
      <c r="M9" s="5"/>
      <c r="N9" s="6"/>
      <c r="O9" s="6"/>
      <c r="P9" s="6"/>
      <c r="Q9" s="6"/>
      <c r="R9" s="6"/>
    </row>
    <row r="10" spans="1:18" s="1" customFormat="1" ht="61.5" customHeight="1" x14ac:dyDescent="0.2">
      <c r="A10" s="3" t="str">
        <f>$B10&amp;"-"&amp;COUNTIFS($B$3:B10,$B10)</f>
        <v>OSE-8</v>
      </c>
      <c r="B10" s="5" t="s">
        <v>93</v>
      </c>
      <c r="C10" s="3"/>
      <c r="D10" s="10" t="s">
        <v>126</v>
      </c>
      <c r="E10" s="10" t="s">
        <v>139</v>
      </c>
      <c r="F10" s="6" t="str">
        <f>"Impact of property damages and/or business losses from project implementation on "&amp;LOWER(H10)</f>
        <v>Impact of property damages and/or business losses from project implementation on number of citizens attending open municipal government meetings per annum or in past year</v>
      </c>
      <c r="G10" s="5" t="s">
        <v>97</v>
      </c>
      <c r="H10" s="6" t="s">
        <v>140</v>
      </c>
      <c r="I10" s="6"/>
      <c r="J10" s="6"/>
      <c r="K10" s="5"/>
      <c r="L10" s="5"/>
      <c r="M10" s="5"/>
      <c r="N10" s="6"/>
      <c r="O10" s="6"/>
      <c r="P10" s="6"/>
      <c r="Q10" s="6"/>
      <c r="R10" s="6"/>
    </row>
    <row r="11" spans="1:18" s="1" customFormat="1" ht="61.5" customHeight="1" x14ac:dyDescent="0.2">
      <c r="A11" s="3" t="str">
        <f>$B11&amp;"-"&amp;COUNTIFS($B$3:B11,$B11)</f>
        <v>OSE-9</v>
      </c>
      <c r="B11" s="5" t="s">
        <v>93</v>
      </c>
      <c r="C11" s="3"/>
      <c r="D11" s="10" t="s">
        <v>126</v>
      </c>
      <c r="E11" s="10" t="s">
        <v>141</v>
      </c>
      <c r="F11" s="6" t="str">
        <f t="shared" ref="F11:F17" si="0">"Potential impact of property damages and/or business losses from project implementation on "&amp;LOWER(H11)</f>
        <v>Potential impact of property damages and/or business losses from project implementation on views on quality of life</v>
      </c>
      <c r="G11" s="5" t="s">
        <v>128</v>
      </c>
      <c r="H11" s="6" t="s">
        <v>142</v>
      </c>
      <c r="I11" s="6"/>
      <c r="J11" s="6"/>
      <c r="K11" s="5"/>
      <c r="L11" s="5"/>
      <c r="M11" s="5"/>
      <c r="N11" s="6"/>
      <c r="O11" s="6"/>
      <c r="P11" s="6"/>
      <c r="Q11" s="6" t="s">
        <v>130</v>
      </c>
      <c r="R11" s="6"/>
    </row>
    <row r="12" spans="1:18" s="1" customFormat="1" ht="61.5" customHeight="1" x14ac:dyDescent="0.2">
      <c r="A12" s="3" t="str">
        <f>$B12&amp;"-"&amp;COUNTIFS($B$3:B12,$B12)</f>
        <v>OSE-10</v>
      </c>
      <c r="B12" s="5" t="s">
        <v>93</v>
      </c>
      <c r="C12" s="3"/>
      <c r="D12" s="10" t="s">
        <v>126</v>
      </c>
      <c r="E12" s="10" t="s">
        <v>143</v>
      </c>
      <c r="F12" s="6" t="str">
        <f t="shared" si="0"/>
        <v>Potential impact of property damages and/or business losses from project implementation on views on equity and diversity in community</v>
      </c>
      <c r="G12" s="5" t="s">
        <v>128</v>
      </c>
      <c r="H12" s="6" t="s">
        <v>144</v>
      </c>
      <c r="I12" s="6"/>
      <c r="J12" s="6"/>
      <c r="K12" s="5"/>
      <c r="L12" s="5"/>
      <c r="M12" s="5"/>
      <c r="N12" s="6"/>
      <c r="O12" s="6"/>
      <c r="P12" s="6"/>
      <c r="Q12" s="6" t="s">
        <v>130</v>
      </c>
      <c r="R12" s="6"/>
    </row>
    <row r="13" spans="1:18" s="1" customFormat="1" ht="61.5" customHeight="1" x14ac:dyDescent="0.2">
      <c r="A13" s="3" t="str">
        <f>$B13&amp;"-"&amp;COUNTIFS($B$3:B13,$B13)</f>
        <v>OSE-11</v>
      </c>
      <c r="B13" s="5" t="s">
        <v>93</v>
      </c>
      <c r="C13" s="3"/>
      <c r="D13" s="10" t="s">
        <v>145</v>
      </c>
      <c r="E13" s="10" t="s">
        <v>146</v>
      </c>
      <c r="F13" s="6" t="str">
        <f t="shared" si="0"/>
        <v>Potential impact of property damages and/or business losses from project implementation on core values</v>
      </c>
      <c r="G13" s="5" t="s">
        <v>128</v>
      </c>
      <c r="H13" s="6" t="s">
        <v>146</v>
      </c>
      <c r="I13" s="6"/>
      <c r="J13" s="6"/>
      <c r="K13" s="5"/>
      <c r="L13" s="5"/>
      <c r="M13" s="5"/>
      <c r="N13" s="6"/>
      <c r="O13" s="6"/>
      <c r="P13" s="6"/>
      <c r="Q13" s="6" t="s">
        <v>130</v>
      </c>
      <c r="R13" s="6"/>
    </row>
    <row r="14" spans="1:18" s="1" customFormat="1" ht="61.5" customHeight="1" x14ac:dyDescent="0.2">
      <c r="A14" s="3" t="str">
        <f>$B14&amp;"-"&amp;COUNTIFS($B$3:B14,$B14)</f>
        <v>OSE-12</v>
      </c>
      <c r="B14" s="5" t="s">
        <v>93</v>
      </c>
      <c r="C14" s="3"/>
      <c r="D14" s="10" t="s">
        <v>145</v>
      </c>
      <c r="E14" s="10" t="s">
        <v>147</v>
      </c>
      <c r="F14" s="6" t="str">
        <f t="shared" si="0"/>
        <v>Potential impact of property damages and/or business losses from project implementation on key traditions</v>
      </c>
      <c r="G14" s="5" t="s">
        <v>128</v>
      </c>
      <c r="H14" s="6" t="s">
        <v>147</v>
      </c>
      <c r="I14" s="6"/>
      <c r="J14" s="6"/>
      <c r="K14" s="5"/>
      <c r="L14" s="5"/>
      <c r="M14" s="5"/>
      <c r="N14" s="6"/>
      <c r="O14" s="6"/>
      <c r="P14" s="6"/>
      <c r="Q14" s="6" t="s">
        <v>130</v>
      </c>
      <c r="R14" s="6"/>
    </row>
    <row r="15" spans="1:18" s="1" customFormat="1" ht="61.5" customHeight="1" x14ac:dyDescent="0.2">
      <c r="A15" s="3" t="str">
        <f>$B15&amp;"-"&amp;COUNTIFS($B$3:B15,$B15)</f>
        <v>OSE-13</v>
      </c>
      <c r="B15" s="5" t="s">
        <v>93</v>
      </c>
      <c r="C15" s="3"/>
      <c r="D15" s="10" t="s">
        <v>145</v>
      </c>
      <c r="E15" s="10" t="s">
        <v>148</v>
      </c>
      <c r="F15" s="6" t="str">
        <f t="shared" si="0"/>
        <v>Potential impact of property damages and/or business losses from project implementation on language</v>
      </c>
      <c r="G15" s="5" t="s">
        <v>128</v>
      </c>
      <c r="H15" s="6" t="s">
        <v>148</v>
      </c>
      <c r="I15" s="6"/>
      <c r="J15" s="6"/>
      <c r="K15" s="5"/>
      <c r="L15" s="5"/>
      <c r="M15" s="5"/>
      <c r="N15" s="6"/>
      <c r="O15" s="6"/>
      <c r="P15" s="6"/>
      <c r="Q15" s="6" t="s">
        <v>130</v>
      </c>
      <c r="R15" s="6"/>
    </row>
    <row r="16" spans="1:18" s="1" customFormat="1" ht="61.5" customHeight="1" x14ac:dyDescent="0.2">
      <c r="A16" s="3" t="str">
        <f>$B16&amp;"-"&amp;COUNTIFS($B$3:B16,$B16)</f>
        <v>OSE-14</v>
      </c>
      <c r="B16" s="5" t="s">
        <v>93</v>
      </c>
      <c r="C16" s="3"/>
      <c r="D16" s="10" t="s">
        <v>145</v>
      </c>
      <c r="E16" s="10" t="s">
        <v>149</v>
      </c>
      <c r="F16" s="6" t="str">
        <f t="shared" si="0"/>
        <v>Potential impact of property damages and/or business losses from project implementation on sources of group pride and honor</v>
      </c>
      <c r="G16" s="5" t="s">
        <v>128</v>
      </c>
      <c r="H16" s="6" t="s">
        <v>150</v>
      </c>
      <c r="I16" s="6"/>
      <c r="J16" s="6"/>
      <c r="K16" s="5"/>
      <c r="L16" s="5"/>
      <c r="M16" s="5"/>
      <c r="N16" s="6"/>
      <c r="O16" s="6"/>
      <c r="P16" s="6"/>
      <c r="Q16" s="6" t="s">
        <v>130</v>
      </c>
      <c r="R16" s="6"/>
    </row>
    <row r="17" spans="1:18" s="1" customFormat="1" ht="61.5" customHeight="1" x14ac:dyDescent="0.2">
      <c r="A17" s="3" t="str">
        <f>$B17&amp;"-"&amp;COUNTIFS($B$3:B17,$B17)</f>
        <v>OSE-15</v>
      </c>
      <c r="B17" s="5" t="s">
        <v>93</v>
      </c>
      <c r="C17" s="3"/>
      <c r="D17" s="10" t="s">
        <v>151</v>
      </c>
      <c r="E17" s="10" t="s">
        <v>152</v>
      </c>
      <c r="F17" s="6" t="str">
        <f t="shared" si="0"/>
        <v>Potential impact of property damages and/or business losses from project implementation on favorite pastimes</v>
      </c>
      <c r="G17" s="5" t="s">
        <v>128</v>
      </c>
      <c r="H17" s="6" t="s">
        <v>152</v>
      </c>
      <c r="I17" s="6"/>
      <c r="J17" s="6"/>
      <c r="K17" s="5"/>
      <c r="L17" s="5"/>
      <c r="M17" s="5"/>
      <c r="N17" s="6"/>
      <c r="O17" s="6"/>
      <c r="P17" s="6"/>
      <c r="Q17" s="6" t="s">
        <v>130</v>
      </c>
      <c r="R17" s="6"/>
    </row>
    <row r="18" spans="1:18" s="1" customFormat="1" ht="61.5" customHeight="1" x14ac:dyDescent="0.2">
      <c r="A18" s="3" t="str">
        <f>$B18&amp;"-"&amp;COUNTIFS($B$3:B18,$B18)</f>
        <v>OSE-16</v>
      </c>
      <c r="B18" s="5" t="s">
        <v>93</v>
      </c>
      <c r="C18" s="3"/>
      <c r="D18" s="10" t="s">
        <v>151</v>
      </c>
      <c r="E18" s="10" t="s">
        <v>153</v>
      </c>
      <c r="F18" s="6" t="str">
        <f t="shared" ref="F18:F23" si="1">"Impact of property damages and/or business losses from project implementation on "&amp;LOWER(H18)</f>
        <v>Impact of property damages and/or business losses from project implementation on # hours spent in rec/leisure activities</v>
      </c>
      <c r="G18" s="5" t="s">
        <v>19</v>
      </c>
      <c r="H18" s="6" t="s">
        <v>154</v>
      </c>
      <c r="I18" s="6"/>
      <c r="J18" s="6" t="s">
        <v>155</v>
      </c>
      <c r="K18" s="5"/>
      <c r="L18" s="5"/>
      <c r="M18" s="5"/>
      <c r="N18" s="6"/>
      <c r="O18" s="6"/>
      <c r="P18" s="6"/>
      <c r="Q18" s="6"/>
      <c r="R18" s="6"/>
    </row>
    <row r="19" spans="1:18" s="1" customFormat="1" ht="61.5" customHeight="1" x14ac:dyDescent="0.2">
      <c r="A19" s="3" t="str">
        <f>$B19&amp;"-"&amp;COUNTIFS($B$3:B19,$B19)</f>
        <v>OSE-17</v>
      </c>
      <c r="B19" s="5" t="s">
        <v>93</v>
      </c>
      <c r="C19" s="3"/>
      <c r="D19" s="10" t="s">
        <v>151</v>
      </c>
      <c r="E19" s="10" t="s">
        <v>156</v>
      </c>
      <c r="F19" s="6" t="str">
        <f t="shared" si="1"/>
        <v>Impact of property damages and/or business losses from project implementation on avg distance traveled to recreational area(s)</v>
      </c>
      <c r="G19" s="5" t="s">
        <v>19</v>
      </c>
      <c r="H19" s="6" t="s">
        <v>157</v>
      </c>
      <c r="I19" s="6"/>
      <c r="J19" s="6" t="s">
        <v>155</v>
      </c>
      <c r="K19" s="5"/>
      <c r="L19" s="5"/>
      <c r="M19" s="5"/>
      <c r="N19" s="6"/>
      <c r="O19" s="6"/>
      <c r="P19" s="6"/>
      <c r="Q19" s="6"/>
      <c r="R19" s="6"/>
    </row>
    <row r="20" spans="1:18" s="1" customFormat="1" ht="61.5" customHeight="1" x14ac:dyDescent="0.2">
      <c r="A20" s="3" t="str">
        <f>$B20&amp;"-"&amp;COUNTIFS($B$3:B20,$B20)</f>
        <v>OSE-18</v>
      </c>
      <c r="B20" s="5" t="s">
        <v>93</v>
      </c>
      <c r="C20" s="3"/>
      <c r="D20" s="10" t="s">
        <v>151</v>
      </c>
      <c r="E20" s="10" t="s">
        <v>158</v>
      </c>
      <c r="F20" s="6" t="str">
        <f t="shared" si="1"/>
        <v>Impact of property damages and/or business losses from project implementation on inventory of local recreational areas, sizes, features</v>
      </c>
      <c r="G20" s="5" t="s">
        <v>97</v>
      </c>
      <c r="H20" s="6" t="s">
        <v>159</v>
      </c>
      <c r="I20" s="6"/>
      <c r="J20" s="6" t="s">
        <v>155</v>
      </c>
      <c r="K20" s="5"/>
      <c r="L20" s="5"/>
      <c r="M20" s="5"/>
      <c r="N20" s="6"/>
      <c r="O20" s="6"/>
      <c r="P20" s="6"/>
      <c r="Q20" s="6"/>
      <c r="R20" s="6"/>
    </row>
    <row r="21" spans="1:18" s="1" customFormat="1" ht="61.5" customHeight="1" x14ac:dyDescent="0.2">
      <c r="A21" s="3" t="str">
        <f>$B21&amp;"-"&amp;COUNTIFS($B$3:B21,$B21)</f>
        <v>OSE-19</v>
      </c>
      <c r="B21" s="5" t="s">
        <v>93</v>
      </c>
      <c r="C21" s="3"/>
      <c r="D21" s="10" t="s">
        <v>151</v>
      </c>
      <c r="E21" s="10" t="s">
        <v>425</v>
      </c>
      <c r="F21" s="6" t="str">
        <f t="shared" si="1"/>
        <v>Impact of property damages and/or business losses from project implementation on # visitor days by season spent at recreational areas</v>
      </c>
      <c r="G21" s="5" t="s">
        <v>19</v>
      </c>
      <c r="H21" s="6" t="s">
        <v>160</v>
      </c>
      <c r="I21" s="6"/>
      <c r="J21" s="6" t="s">
        <v>155</v>
      </c>
      <c r="K21" s="5"/>
      <c r="L21" s="5"/>
      <c r="M21" s="5"/>
      <c r="N21" s="6"/>
      <c r="O21" s="6"/>
      <c r="P21" s="6"/>
      <c r="Q21" s="6"/>
      <c r="R21" s="6"/>
    </row>
    <row r="22" spans="1:18" s="1" customFormat="1" ht="61.5" customHeight="1" x14ac:dyDescent="0.2">
      <c r="A22" s="3" t="str">
        <f>$B22&amp;"-"&amp;COUNTIFS($B$3:B22,$B22)</f>
        <v>OSE-20</v>
      </c>
      <c r="B22" s="5" t="s">
        <v>93</v>
      </c>
      <c r="C22" s="3"/>
      <c r="D22" s="10" t="s">
        <v>151</v>
      </c>
      <c r="E22" s="10" t="s">
        <v>161</v>
      </c>
      <c r="F22" s="6" t="str">
        <f t="shared" si="1"/>
        <v>Impact of property damages and/or business losses from project implementation on local/nonlocal visitation at recreation sites</v>
      </c>
      <c r="G22" s="5" t="s">
        <v>19</v>
      </c>
      <c r="H22" s="6" t="s">
        <v>162</v>
      </c>
      <c r="I22" s="6"/>
      <c r="J22" s="6" t="s">
        <v>155</v>
      </c>
      <c r="K22" s="5"/>
      <c r="L22" s="5"/>
      <c r="M22" s="5"/>
      <c r="N22" s="6"/>
      <c r="O22" s="6"/>
      <c r="P22" s="6"/>
      <c r="Q22" s="6"/>
      <c r="R22" s="6"/>
    </row>
    <row r="23" spans="1:18" s="1" customFormat="1" ht="61.5" customHeight="1" x14ac:dyDescent="0.2">
      <c r="A23" s="3" t="str">
        <f>$B23&amp;"-"&amp;COUNTIFS($B$3:B23,$B23)</f>
        <v>OSE-21</v>
      </c>
      <c r="B23" s="5" t="s">
        <v>93</v>
      </c>
      <c r="C23" s="3"/>
      <c r="D23" s="10" t="s">
        <v>151</v>
      </c>
      <c r="E23" s="10" t="s">
        <v>151</v>
      </c>
      <c r="F23" s="6" t="str">
        <f t="shared" si="1"/>
        <v>Impact of property damages and/or business losses from project implementation on #/extent of restrictions on use of recreational facilities from advisories, alerts, etc.</v>
      </c>
      <c r="G23" s="5" t="s">
        <v>19</v>
      </c>
      <c r="H23" s="6" t="s">
        <v>163</v>
      </c>
      <c r="I23" s="6"/>
      <c r="J23" s="6" t="s">
        <v>155</v>
      </c>
      <c r="K23" s="5"/>
      <c r="L23" s="5"/>
      <c r="M23" s="5"/>
      <c r="N23" s="6"/>
      <c r="O23" s="6"/>
      <c r="P23" s="6"/>
      <c r="Q23" s="6"/>
      <c r="R23" s="6"/>
    </row>
  </sheetData>
  <mergeCells count="3">
    <mergeCell ref="A1:H1"/>
    <mergeCell ref="N1:R1"/>
    <mergeCell ref="I1:M1"/>
  </mergeCells>
  <pageMargins left="0.25" right="0.25" top="0.75" bottom="0.75" header="0.3" footer="0.3"/>
  <pageSetup paperSize="5" scale="54" fitToHeight="0" orientation="landscape" cellComments="atEnd" r:id="rId1"/>
  <headerFooter scaleWithDoc="0">
    <oddHeader>&amp;C&amp;A</oddHeader>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2DDA5-20F7-4293-9B15-986301486E1B}">
  <sheetPr>
    <tabColor rgb="FF7030A0"/>
    <pageSetUpPr fitToPage="1"/>
  </sheetPr>
  <dimension ref="A1:R6"/>
  <sheetViews>
    <sheetView zoomScale="80" zoomScaleNormal="80" workbookViewId="0">
      <pane xSplit="6" ySplit="2" topLeftCell="G3" activePane="bottomRight" state="frozen"/>
      <selection pane="topRight" activeCell="G1" sqref="G1"/>
      <selection pane="bottomLeft" activeCell="A3" sqref="A3"/>
      <selection pane="bottomRight" activeCell="D6" sqref="D6"/>
    </sheetView>
  </sheetViews>
  <sheetFormatPr defaultColWidth="33.7109375" defaultRowHeight="15" x14ac:dyDescent="0.25"/>
  <cols>
    <col min="1" max="1" width="6.28515625" customWidth="1"/>
    <col min="2" max="2" width="7.85546875" customWidth="1"/>
    <col min="3" max="3" width="6.85546875" customWidth="1"/>
    <col min="4" max="4" width="13.140625" customWidth="1"/>
    <col min="5" max="5" width="14.42578125" customWidth="1"/>
    <col min="6" max="6" width="24.85546875" customWidth="1"/>
    <col min="7" max="7" width="15.5703125" bestFit="1" customWidth="1"/>
    <col min="8" max="8" width="17.5703125" customWidth="1"/>
    <col min="9" max="9" width="15.42578125" customWidth="1"/>
    <col min="10" max="10" width="25.42578125" customWidth="1"/>
    <col min="11" max="11" width="21" customWidth="1"/>
    <col min="12" max="13" width="22.5703125" customWidth="1"/>
    <col min="14" max="18" width="21.28515625" customWidth="1"/>
  </cols>
  <sheetData>
    <row r="1" spans="1:18" ht="24.75" customHeight="1" x14ac:dyDescent="0.25">
      <c r="A1" s="50" t="s">
        <v>296</v>
      </c>
      <c r="B1" s="50"/>
      <c r="C1" s="50"/>
      <c r="D1" s="50"/>
      <c r="E1" s="50"/>
      <c r="F1" s="50"/>
      <c r="G1" s="50"/>
      <c r="H1" s="50"/>
      <c r="I1" s="47" t="s">
        <v>434</v>
      </c>
      <c r="J1" s="48"/>
      <c r="K1" s="48"/>
      <c r="L1" s="48"/>
      <c r="M1" s="49"/>
      <c r="N1" s="41" t="s">
        <v>297</v>
      </c>
      <c r="O1" s="42"/>
      <c r="P1" s="42"/>
      <c r="Q1" s="42"/>
      <c r="R1" s="43"/>
    </row>
    <row r="2" spans="1:18" s="7" customFormat="1" ht="69"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s="1" customFormat="1" ht="61.5" customHeight="1" x14ac:dyDescent="0.2">
      <c r="A3" s="3" t="str">
        <f>$B3&amp;"-"&amp;COUNTIFS($B3:B$3,$B3)</f>
        <v>NED-1</v>
      </c>
      <c r="B3" s="5" t="s">
        <v>14</v>
      </c>
      <c r="C3" s="3" t="s">
        <v>15</v>
      </c>
      <c r="D3" s="10" t="s">
        <v>271</v>
      </c>
      <c r="E3" s="10" t="s">
        <v>272</v>
      </c>
      <c r="F3" s="6"/>
      <c r="G3" s="5"/>
      <c r="H3" s="6"/>
      <c r="I3" s="6"/>
      <c r="J3" s="6"/>
      <c r="K3" s="5"/>
      <c r="L3" s="5"/>
      <c r="M3" s="5"/>
      <c r="N3" s="6"/>
      <c r="O3" s="6"/>
      <c r="P3" s="6"/>
      <c r="Q3" s="6"/>
      <c r="R3" s="6"/>
    </row>
    <row r="4" spans="1:18" s="1" customFormat="1" ht="61.5" customHeight="1" x14ac:dyDescent="0.2">
      <c r="A4" s="3" t="str">
        <f>$B4&amp;"-"&amp;COUNTIFS($B$3:B4,$B4)</f>
        <v>NED-2</v>
      </c>
      <c r="B4" s="5" t="s">
        <v>14</v>
      </c>
      <c r="C4" s="3"/>
      <c r="D4" s="10" t="s">
        <v>273</v>
      </c>
      <c r="E4" s="10" t="s">
        <v>274</v>
      </c>
      <c r="F4" s="6"/>
      <c r="G4" s="5"/>
      <c r="H4" s="6"/>
      <c r="I4" s="6"/>
      <c r="J4" s="6"/>
      <c r="K4" s="5"/>
      <c r="L4" s="5"/>
      <c r="M4" s="5"/>
      <c r="N4" s="6"/>
      <c r="O4" s="6"/>
      <c r="P4" s="6"/>
      <c r="Q4" s="6"/>
      <c r="R4" s="6"/>
    </row>
    <row r="5" spans="1:18" s="1" customFormat="1" ht="61.5" customHeight="1" x14ac:dyDescent="0.2">
      <c r="A5" s="3" t="str">
        <f>$B5&amp;"-"&amp;COUNTIFS($B$3:B5,$B5)</f>
        <v>NED-3</v>
      </c>
      <c r="B5" s="5" t="s">
        <v>14</v>
      </c>
      <c r="C5" s="3"/>
      <c r="D5" s="10" t="s">
        <v>46</v>
      </c>
      <c r="E5" s="10" t="s">
        <v>46</v>
      </c>
      <c r="F5" s="6"/>
      <c r="G5" s="5"/>
      <c r="H5" s="6"/>
      <c r="I5" s="6"/>
      <c r="J5" s="6"/>
      <c r="K5" s="5"/>
      <c r="L5" s="5"/>
      <c r="M5" s="5"/>
      <c r="N5" s="6"/>
      <c r="O5" s="6"/>
      <c r="P5" s="6"/>
      <c r="Q5" s="6"/>
      <c r="R5" s="6"/>
    </row>
    <row r="6" spans="1:18" s="1" customFormat="1" ht="61.5" customHeight="1" x14ac:dyDescent="0.2">
      <c r="A6" s="3" t="str">
        <f>$B6&amp;"-"&amp;COUNTIFS($B$3:B6,$B6)</f>
        <v>NED-4</v>
      </c>
      <c r="B6" s="5" t="s">
        <v>14</v>
      </c>
      <c r="C6" s="3"/>
      <c r="D6" s="10" t="s">
        <v>275</v>
      </c>
      <c r="E6" s="10" t="s">
        <v>275</v>
      </c>
      <c r="F6" s="6"/>
      <c r="G6" s="5"/>
      <c r="H6" s="6"/>
      <c r="I6" s="6"/>
      <c r="J6" s="6"/>
      <c r="K6" s="5"/>
      <c r="L6" s="5"/>
      <c r="M6" s="5"/>
      <c r="N6" s="6"/>
      <c r="O6" s="6"/>
      <c r="P6" s="6"/>
      <c r="Q6" s="6"/>
      <c r="R6" s="6"/>
    </row>
  </sheetData>
  <mergeCells count="3">
    <mergeCell ref="A1:H1"/>
    <mergeCell ref="N1:R1"/>
    <mergeCell ref="I1:M1"/>
  </mergeCells>
  <pageMargins left="0.25" right="0.25" top="0.75" bottom="0.75" header="0.3" footer="0.3"/>
  <pageSetup paperSize="5" scale="54" fitToHeight="0" orientation="landscape" cellComments="atEnd" r:id="rId1"/>
  <headerFooter scaleWithDoc="0">
    <oddHeader>&amp;C&amp;A</oddHeader>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F59D7-1A33-406D-AB16-A7C41B2048B5}">
  <sheetPr>
    <tabColor rgb="FF7030A0"/>
    <pageSetUpPr fitToPage="1"/>
  </sheetPr>
  <dimension ref="A1:R17"/>
  <sheetViews>
    <sheetView zoomScale="80" zoomScaleNormal="80" workbookViewId="0">
      <pane xSplit="6" ySplit="2" topLeftCell="G9" activePane="bottomRight" state="frozen"/>
      <selection pane="topRight" activeCell="G1" sqref="G1"/>
      <selection pane="bottomLeft" activeCell="A3" sqref="A3"/>
      <selection pane="bottomRight" activeCell="F16" sqref="F16"/>
    </sheetView>
  </sheetViews>
  <sheetFormatPr defaultColWidth="33.7109375" defaultRowHeight="15" x14ac:dyDescent="0.25"/>
  <cols>
    <col min="1" max="1" width="6.28515625" customWidth="1"/>
    <col min="2" max="2" width="8.140625" customWidth="1"/>
    <col min="3" max="3" width="6.7109375" customWidth="1"/>
    <col min="4" max="4" width="13.140625" customWidth="1"/>
    <col min="5" max="5" width="14.42578125" customWidth="1"/>
    <col min="6" max="6" width="24.85546875" customWidth="1"/>
    <col min="7" max="7" width="15.5703125" bestFit="1" customWidth="1"/>
    <col min="8" max="8" width="17.5703125" customWidth="1"/>
    <col min="9" max="9" width="15.42578125" customWidth="1"/>
    <col min="10" max="10" width="25.42578125" customWidth="1"/>
    <col min="11" max="11" width="21" customWidth="1"/>
    <col min="12" max="13" width="22.5703125" customWidth="1"/>
    <col min="14" max="18" width="21.28515625" customWidth="1"/>
  </cols>
  <sheetData>
    <row r="1" spans="1:18" ht="24.75" customHeight="1" x14ac:dyDescent="0.25">
      <c r="A1" s="50" t="s">
        <v>296</v>
      </c>
      <c r="B1" s="50"/>
      <c r="C1" s="50"/>
      <c r="D1" s="50"/>
      <c r="E1" s="50"/>
      <c r="F1" s="50"/>
      <c r="G1" s="50"/>
      <c r="H1" s="50"/>
      <c r="I1" s="47" t="s">
        <v>434</v>
      </c>
      <c r="J1" s="48"/>
      <c r="K1" s="48"/>
      <c r="L1" s="48"/>
      <c r="M1" s="49"/>
      <c r="N1" s="41" t="s">
        <v>297</v>
      </c>
      <c r="O1" s="42"/>
      <c r="P1" s="42"/>
      <c r="Q1" s="42"/>
      <c r="R1" s="43"/>
    </row>
    <row r="2" spans="1:18" s="7" customFormat="1" ht="69"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s="1" customFormat="1" ht="61.5" customHeight="1" x14ac:dyDescent="0.2">
      <c r="A3" s="3" t="str">
        <f>$B3&amp;"-"&amp;COUNTIFS($B$3:B3,$B3)</f>
        <v>RED-1</v>
      </c>
      <c r="B3" s="5" t="s">
        <v>66</v>
      </c>
      <c r="C3" s="3" t="s">
        <v>15</v>
      </c>
      <c r="D3" s="10" t="s">
        <v>67</v>
      </c>
      <c r="E3" s="10" t="s">
        <v>68</v>
      </c>
      <c r="F3" s="6" t="s">
        <v>277</v>
      </c>
      <c r="G3" s="5" t="s">
        <v>19</v>
      </c>
      <c r="H3" s="6" t="s">
        <v>70</v>
      </c>
      <c r="I3" s="6"/>
      <c r="J3" s="6"/>
      <c r="K3" s="5" t="s">
        <v>71</v>
      </c>
      <c r="L3" s="5"/>
      <c r="M3" s="5"/>
      <c r="N3" s="6"/>
      <c r="O3" s="6"/>
      <c r="P3" s="6"/>
      <c r="Q3" s="6"/>
      <c r="R3" s="6"/>
    </row>
    <row r="4" spans="1:18" s="1" customFormat="1" ht="61.5" customHeight="1" x14ac:dyDescent="0.2">
      <c r="A4" s="3" t="str">
        <f>$B4&amp;"-"&amp;COUNTIFS($B$3:B4,$B4)</f>
        <v>RED-2</v>
      </c>
      <c r="B4" s="5" t="s">
        <v>66</v>
      </c>
      <c r="C4" s="3" t="s">
        <v>15</v>
      </c>
      <c r="D4" s="10" t="s">
        <v>67</v>
      </c>
      <c r="E4" s="10" t="s">
        <v>73</v>
      </c>
      <c r="F4" s="6" t="s">
        <v>278</v>
      </c>
      <c r="G4" s="5" t="s">
        <v>19</v>
      </c>
      <c r="H4" s="6" t="s">
        <v>75</v>
      </c>
      <c r="I4" s="6"/>
      <c r="J4" s="6"/>
      <c r="K4" s="5" t="s">
        <v>71</v>
      </c>
      <c r="L4" s="5"/>
      <c r="M4" s="5"/>
      <c r="N4" s="6"/>
      <c r="O4" s="6"/>
      <c r="P4" s="6"/>
      <c r="Q4" s="6"/>
      <c r="R4" s="6"/>
    </row>
    <row r="5" spans="1:18" s="1" customFormat="1" ht="61.5" customHeight="1" x14ac:dyDescent="0.2">
      <c r="A5" s="3" t="str">
        <f>$B5&amp;"-"&amp;COUNTIFS($B$3:B5,$B5)</f>
        <v>RED-3</v>
      </c>
      <c r="B5" s="5" t="s">
        <v>66</v>
      </c>
      <c r="C5" s="3" t="s">
        <v>15</v>
      </c>
      <c r="D5" s="10" t="s">
        <v>67</v>
      </c>
      <c r="E5" s="10" t="s">
        <v>77</v>
      </c>
      <c r="F5" s="6" t="s">
        <v>279</v>
      </c>
      <c r="G5" s="5" t="s">
        <v>19</v>
      </c>
      <c r="H5" s="6" t="s">
        <v>79</v>
      </c>
      <c r="I5" s="6"/>
      <c r="J5" s="6"/>
      <c r="K5" s="5" t="s">
        <v>71</v>
      </c>
      <c r="L5" s="5"/>
      <c r="M5" s="5"/>
      <c r="N5" s="6"/>
      <c r="O5" s="6"/>
      <c r="P5" s="6"/>
      <c r="Q5" s="6"/>
      <c r="R5" s="6"/>
    </row>
    <row r="6" spans="1:18" s="1" customFormat="1" ht="61.5" customHeight="1" x14ac:dyDescent="0.2">
      <c r="A6" s="3" t="str">
        <f>$B6&amp;"-"&amp;COUNTIFS($B$3:B6,$B6)</f>
        <v>RED-4</v>
      </c>
      <c r="B6" s="5" t="s">
        <v>66</v>
      </c>
      <c r="C6" s="3" t="s">
        <v>41</v>
      </c>
      <c r="D6" s="10" t="s">
        <v>67</v>
      </c>
      <c r="E6" s="10" t="s">
        <v>81</v>
      </c>
      <c r="F6" s="6" t="s">
        <v>280</v>
      </c>
      <c r="G6" s="5" t="s">
        <v>19</v>
      </c>
      <c r="H6" s="6" t="s">
        <v>83</v>
      </c>
      <c r="I6" s="6"/>
      <c r="J6" s="6"/>
      <c r="K6" s="5" t="s">
        <v>36</v>
      </c>
      <c r="L6" s="5" t="s">
        <v>71</v>
      </c>
      <c r="M6" s="5"/>
      <c r="N6" s="6"/>
      <c r="O6" s="6"/>
      <c r="P6" s="6"/>
      <c r="Q6" s="6"/>
      <c r="R6" s="6"/>
    </row>
    <row r="7" spans="1:18" s="1" customFormat="1" ht="61.5" customHeight="1" x14ac:dyDescent="0.2">
      <c r="A7" s="3" t="str">
        <f>$B7&amp;"-"&amp;COUNTIFS($B$3:B7,$B7)</f>
        <v>RED-5</v>
      </c>
      <c r="B7" s="5" t="s">
        <v>66</v>
      </c>
      <c r="C7" s="3" t="s">
        <v>41</v>
      </c>
      <c r="D7" s="10" t="s">
        <v>67</v>
      </c>
      <c r="E7" s="10" t="s">
        <v>85</v>
      </c>
      <c r="F7" s="6" t="s">
        <v>281</v>
      </c>
      <c r="G7" s="5" t="s">
        <v>19</v>
      </c>
      <c r="H7" s="6" t="s">
        <v>87</v>
      </c>
      <c r="I7" s="6"/>
      <c r="J7" s="6"/>
      <c r="K7" s="5" t="s">
        <v>36</v>
      </c>
      <c r="L7" s="5" t="s">
        <v>71</v>
      </c>
      <c r="M7" s="5"/>
      <c r="N7" s="6"/>
      <c r="O7" s="6"/>
      <c r="P7" s="6"/>
      <c r="Q7" s="6"/>
      <c r="R7" s="6"/>
    </row>
    <row r="8" spans="1:18" s="1" customFormat="1" ht="61.5" customHeight="1" x14ac:dyDescent="0.2">
      <c r="A8" s="3" t="str">
        <f>$B8&amp;"-"&amp;COUNTIFS($B$3:B8,$B8)</f>
        <v>RED-6</v>
      </c>
      <c r="B8" s="5" t="s">
        <v>66</v>
      </c>
      <c r="C8" s="3" t="s">
        <v>41</v>
      </c>
      <c r="D8" s="10" t="s">
        <v>67</v>
      </c>
      <c r="E8" s="10" t="s">
        <v>89</v>
      </c>
      <c r="F8" s="6" t="s">
        <v>282</v>
      </c>
      <c r="G8" s="5" t="s">
        <v>19</v>
      </c>
      <c r="H8" s="6" t="s">
        <v>91</v>
      </c>
      <c r="I8" s="6"/>
      <c r="J8" s="6"/>
      <c r="K8" s="5" t="s">
        <v>36</v>
      </c>
      <c r="L8" s="5" t="s">
        <v>71</v>
      </c>
      <c r="M8" s="5"/>
      <c r="N8" s="6"/>
      <c r="O8" s="6"/>
      <c r="P8" s="6"/>
      <c r="Q8" s="6"/>
      <c r="R8" s="6"/>
    </row>
    <row r="9" spans="1:18" s="1" customFormat="1" ht="61.5" customHeight="1" x14ac:dyDescent="0.2">
      <c r="A9" s="3" t="str">
        <f>$B9&amp;"-"&amp;COUNTIFS($B$3:B9,$B9)</f>
        <v>RED-7</v>
      </c>
      <c r="B9" s="5" t="s">
        <v>66</v>
      </c>
      <c r="C9" s="3" t="s">
        <v>41</v>
      </c>
      <c r="D9" s="10" t="s">
        <v>105</v>
      </c>
      <c r="E9" s="10" t="s">
        <v>106</v>
      </c>
      <c r="F9" s="6" t="s">
        <v>277</v>
      </c>
      <c r="G9" s="5" t="s">
        <v>19</v>
      </c>
      <c r="H9" s="6" t="s">
        <v>107</v>
      </c>
      <c r="I9" s="6"/>
      <c r="J9" s="6"/>
      <c r="K9" s="5"/>
      <c r="L9" s="5" t="s">
        <v>60</v>
      </c>
      <c r="M9" s="5"/>
      <c r="N9" s="6"/>
      <c r="O9" s="6"/>
      <c r="P9" s="6"/>
      <c r="Q9" s="6"/>
      <c r="R9" s="6"/>
    </row>
    <row r="10" spans="1:18" s="1" customFormat="1" ht="61.5" customHeight="1" x14ac:dyDescent="0.2">
      <c r="A10" s="3" t="str">
        <f>$B10&amp;"-"&amp;COUNTIFS($B$3:B10,$B10)</f>
        <v>RED-8</v>
      </c>
      <c r="B10" s="5" t="s">
        <v>66</v>
      </c>
      <c r="C10" s="3" t="s">
        <v>41</v>
      </c>
      <c r="D10" s="10" t="s">
        <v>105</v>
      </c>
      <c r="E10" s="10" t="s">
        <v>108</v>
      </c>
      <c r="F10" s="6" t="s">
        <v>284</v>
      </c>
      <c r="G10" s="5" t="s">
        <v>109</v>
      </c>
      <c r="H10" s="6" t="s">
        <v>110</v>
      </c>
      <c r="I10" s="6"/>
      <c r="J10" s="6"/>
      <c r="K10" s="5"/>
      <c r="L10" s="5" t="s">
        <v>60</v>
      </c>
      <c r="M10" s="5"/>
      <c r="N10" s="6"/>
      <c r="O10" s="6"/>
      <c r="P10" s="6"/>
      <c r="Q10" s="6"/>
      <c r="R10" s="6"/>
    </row>
    <row r="11" spans="1:18" s="1" customFormat="1" ht="61.5" customHeight="1" x14ac:dyDescent="0.2">
      <c r="A11" s="3" t="str">
        <f>$B11&amp;"-"&amp;COUNTIFS($B$3:B11,$B11)</f>
        <v>RED-9</v>
      </c>
      <c r="B11" s="5" t="s">
        <v>66</v>
      </c>
      <c r="C11" s="3" t="s">
        <v>41</v>
      </c>
      <c r="D11" s="10" t="s">
        <v>105</v>
      </c>
      <c r="E11" s="10" t="s">
        <v>111</v>
      </c>
      <c r="F11" s="6" t="s">
        <v>285</v>
      </c>
      <c r="G11" s="5" t="s">
        <v>19</v>
      </c>
      <c r="H11" s="6" t="s">
        <v>112</v>
      </c>
      <c r="I11" s="6"/>
      <c r="J11" s="6"/>
      <c r="K11" s="5"/>
      <c r="L11" s="5" t="s">
        <v>71</v>
      </c>
      <c r="M11" s="5"/>
      <c r="N11" s="6"/>
      <c r="O11" s="6"/>
      <c r="P11" s="6"/>
      <c r="Q11" s="6"/>
      <c r="R11" s="6"/>
    </row>
    <row r="12" spans="1:18" s="1" customFormat="1" ht="61.5" customHeight="1" x14ac:dyDescent="0.2">
      <c r="A12" s="3" t="str">
        <f>$B12&amp;"-"&amp;COUNTIFS($B$3:B12,$B12)</f>
        <v>RED-10</v>
      </c>
      <c r="B12" s="5" t="s">
        <v>66</v>
      </c>
      <c r="C12" s="3" t="s">
        <v>41</v>
      </c>
      <c r="D12" s="10" t="s">
        <v>105</v>
      </c>
      <c r="E12" s="10" t="s">
        <v>114</v>
      </c>
      <c r="F12" s="6" t="s">
        <v>286</v>
      </c>
      <c r="G12" s="5" t="s">
        <v>19</v>
      </c>
      <c r="H12" s="6" t="s">
        <v>115</v>
      </c>
      <c r="I12" s="6"/>
      <c r="J12" s="6"/>
      <c r="K12" s="5"/>
      <c r="L12" s="5" t="s">
        <v>71</v>
      </c>
      <c r="M12" s="5"/>
      <c r="N12" s="6"/>
      <c r="O12" s="6"/>
      <c r="P12" s="6"/>
      <c r="Q12" s="6"/>
      <c r="R12" s="6"/>
    </row>
    <row r="13" spans="1:18" s="1" customFormat="1" ht="61.5" customHeight="1" x14ac:dyDescent="0.2">
      <c r="A13" s="3" t="str">
        <f>$B13&amp;"-"&amp;COUNTIFS($B$3:B13,$B13)</f>
        <v>RED-11</v>
      </c>
      <c r="B13" s="5" t="s">
        <v>66</v>
      </c>
      <c r="C13" s="3" t="s">
        <v>41</v>
      </c>
      <c r="D13" s="10" t="s">
        <v>105</v>
      </c>
      <c r="E13" s="10" t="s">
        <v>116</v>
      </c>
      <c r="F13" s="6" t="s">
        <v>435</v>
      </c>
      <c r="G13" s="5" t="s">
        <v>19</v>
      </c>
      <c r="H13" s="6" t="s">
        <v>117</v>
      </c>
      <c r="I13" s="6"/>
      <c r="J13" s="6"/>
      <c r="K13" s="5"/>
      <c r="L13" s="5" t="s">
        <v>71</v>
      </c>
      <c r="M13" s="5"/>
      <c r="N13" s="6"/>
      <c r="O13" s="6"/>
      <c r="P13" s="6"/>
      <c r="Q13" s="6"/>
      <c r="R13" s="6"/>
    </row>
    <row r="14" spans="1:18" s="1" customFormat="1" ht="61.5" customHeight="1" x14ac:dyDescent="0.2">
      <c r="A14" s="3" t="str">
        <f>$B14&amp;"-"&amp;COUNTIFS($B$3:B14,$B14)</f>
        <v>RED-12</v>
      </c>
      <c r="B14" s="5" t="s">
        <v>66</v>
      </c>
      <c r="C14" s="3" t="s">
        <v>41</v>
      </c>
      <c r="D14" s="10" t="s">
        <v>105</v>
      </c>
      <c r="E14" s="10" t="s">
        <v>118</v>
      </c>
      <c r="F14" s="6" t="s">
        <v>287</v>
      </c>
      <c r="G14" s="5" t="s">
        <v>19</v>
      </c>
      <c r="H14" s="6" t="s">
        <v>119</v>
      </c>
      <c r="I14" s="6"/>
      <c r="J14" s="6"/>
      <c r="K14" s="5"/>
      <c r="L14" s="5" t="s">
        <v>71</v>
      </c>
      <c r="M14" s="5"/>
      <c r="N14" s="6"/>
      <c r="O14" s="6"/>
      <c r="P14" s="6"/>
      <c r="Q14" s="6"/>
      <c r="R14" s="6"/>
    </row>
    <row r="15" spans="1:18" s="1" customFormat="1" ht="61.5" customHeight="1" x14ac:dyDescent="0.2">
      <c r="A15" s="3" t="str">
        <f>$B15&amp;"-"&amp;COUNTIFS($B$3:B15,$B15)</f>
        <v>RED-13</v>
      </c>
      <c r="B15" s="5" t="s">
        <v>66</v>
      </c>
      <c r="C15" s="3" t="s">
        <v>41</v>
      </c>
      <c r="D15" s="10" t="s">
        <v>105</v>
      </c>
      <c r="E15" s="10" t="s">
        <v>120</v>
      </c>
      <c r="F15" s="6" t="s">
        <v>288</v>
      </c>
      <c r="G15" s="5" t="s">
        <v>19</v>
      </c>
      <c r="H15" s="6" t="s">
        <v>121</v>
      </c>
      <c r="I15" s="6"/>
      <c r="J15" s="6"/>
      <c r="K15" s="5"/>
      <c r="L15" s="5" t="s">
        <v>122</v>
      </c>
      <c r="M15" s="5"/>
      <c r="N15" s="6"/>
      <c r="O15" s="6"/>
      <c r="P15" s="6"/>
      <c r="Q15" s="6"/>
      <c r="R15" s="6"/>
    </row>
    <row r="16" spans="1:18" s="1" customFormat="1" ht="61.5" customHeight="1" x14ac:dyDescent="0.2">
      <c r="A16" s="3" t="str">
        <f>$B16&amp;"-"&amp;COUNTIFS($B$3:B16,$B16)</f>
        <v>RED-14</v>
      </c>
      <c r="B16" s="5" t="s">
        <v>66</v>
      </c>
      <c r="C16" s="3" t="s">
        <v>41</v>
      </c>
      <c r="D16" s="10" t="s">
        <v>105</v>
      </c>
      <c r="E16" s="10" t="s">
        <v>123</v>
      </c>
      <c r="F16" s="6" t="s">
        <v>436</v>
      </c>
      <c r="G16" s="5" t="s">
        <v>19</v>
      </c>
      <c r="H16" s="6" t="s">
        <v>124</v>
      </c>
      <c r="I16" s="6"/>
      <c r="J16" s="6"/>
      <c r="K16" s="5"/>
      <c r="L16" s="5"/>
      <c r="M16" s="5"/>
      <c r="N16" s="6"/>
      <c r="O16" s="6"/>
      <c r="P16" s="6"/>
      <c r="Q16" s="6"/>
      <c r="R16" s="6"/>
    </row>
    <row r="17" spans="1:18" s="1" customFormat="1" ht="61.5" customHeight="1" x14ac:dyDescent="0.2">
      <c r="A17" s="3" t="str">
        <f>$B17&amp;"-"&amp;COUNTIFS($B$3:B17,$B17)</f>
        <v>RED-15</v>
      </c>
      <c r="B17" s="5" t="s">
        <v>66</v>
      </c>
      <c r="C17" s="3" t="s">
        <v>41</v>
      </c>
      <c r="D17" s="10" t="s">
        <v>105</v>
      </c>
      <c r="E17" s="10" t="s">
        <v>125</v>
      </c>
      <c r="F17" s="6" t="s">
        <v>289</v>
      </c>
      <c r="G17" s="5" t="s">
        <v>19</v>
      </c>
      <c r="H17" s="6" t="s">
        <v>125</v>
      </c>
      <c r="I17" s="6"/>
      <c r="J17" s="6"/>
      <c r="K17" s="5"/>
      <c r="L17" s="5"/>
      <c r="M17" s="5"/>
      <c r="N17" s="6"/>
      <c r="O17" s="6"/>
      <c r="P17" s="6"/>
      <c r="Q17" s="6"/>
      <c r="R17" s="6"/>
    </row>
  </sheetData>
  <mergeCells count="3">
    <mergeCell ref="A1:H1"/>
    <mergeCell ref="N1:R1"/>
    <mergeCell ref="I1:M1"/>
  </mergeCells>
  <pageMargins left="0.25" right="0.25" top="0.75" bottom="0.75" header="0.3" footer="0.3"/>
  <pageSetup paperSize="5" scale="54" fitToHeight="0" orientation="landscape" cellComments="atEnd" r:id="rId1"/>
  <headerFooter scaleWithDoc="0">
    <oddHeader>&amp;C&amp;A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86AEF-9008-43CF-9AEC-D26509641E84}">
  <sheetPr>
    <tabColor rgb="FFFFC000"/>
    <pageSetUpPr fitToPage="1"/>
  </sheetPr>
  <dimension ref="A1:R15"/>
  <sheetViews>
    <sheetView zoomScale="80" zoomScaleNormal="80" workbookViewId="0">
      <pane xSplit="6" ySplit="2" topLeftCell="G10" activePane="bottomRight" state="frozen"/>
      <selection pane="topRight" activeCell="G1" sqref="G1"/>
      <selection pane="bottomLeft" activeCell="A3" sqref="A3"/>
      <selection pane="bottomRight" activeCell="P14" sqref="P14"/>
    </sheetView>
  </sheetViews>
  <sheetFormatPr defaultColWidth="33.7109375" defaultRowHeight="12.75" x14ac:dyDescent="0.2"/>
  <cols>
    <col min="1" max="1" width="6.28515625" style="1" customWidth="1"/>
    <col min="2" max="2" width="8.42578125" style="1" customWidth="1"/>
    <col min="3" max="3" width="6.7109375" style="1" customWidth="1"/>
    <col min="4" max="4" width="13.140625" style="7" customWidth="1"/>
    <col min="5" max="5" width="14.42578125" style="7" customWidth="1"/>
    <col min="6" max="6" width="24.85546875" style="1" customWidth="1"/>
    <col min="7" max="7" width="15.5703125" style="1" bestFit="1" customWidth="1"/>
    <col min="8" max="8" width="17.5703125" style="1" customWidth="1"/>
    <col min="9" max="9" width="15.42578125" style="1" customWidth="1"/>
    <col min="10" max="10" width="27.28515625" style="1" customWidth="1"/>
    <col min="11" max="11" width="21" style="1" customWidth="1"/>
    <col min="12" max="13" width="22.5703125" style="1" customWidth="1"/>
    <col min="14" max="18" width="21.28515625" style="1" customWidth="1"/>
    <col min="19" max="16384" width="33.7109375" style="1"/>
  </cols>
  <sheetData>
    <row r="1" spans="1:18" x14ac:dyDescent="0.2">
      <c r="A1" s="44" t="s">
        <v>0</v>
      </c>
      <c r="B1" s="45"/>
      <c r="C1" s="45"/>
      <c r="D1" s="45"/>
      <c r="E1" s="45"/>
      <c r="F1" s="45"/>
      <c r="G1" s="45"/>
      <c r="H1" s="46"/>
      <c r="I1" s="47" t="s">
        <v>422</v>
      </c>
      <c r="J1" s="48"/>
      <c r="K1" s="48"/>
      <c r="L1" s="48"/>
      <c r="M1" s="49"/>
      <c r="N1" s="41" t="s">
        <v>291</v>
      </c>
      <c r="O1" s="42"/>
      <c r="P1" s="42"/>
      <c r="Q1" s="42"/>
      <c r="R1" s="43"/>
    </row>
    <row r="2" spans="1:18" ht="69.75"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ht="89.25" x14ac:dyDescent="0.2">
      <c r="A3" s="3" t="str">
        <f>$B3&amp;"-"&amp;COUNTIFS($B$3:B3,$B3)</f>
        <v>NED-1</v>
      </c>
      <c r="B3" s="5" t="s">
        <v>14</v>
      </c>
      <c r="C3" s="3" t="s">
        <v>15</v>
      </c>
      <c r="D3" s="10" t="s">
        <v>16</v>
      </c>
      <c r="E3" s="10" t="s">
        <v>17</v>
      </c>
      <c r="F3" s="6" t="s">
        <v>18</v>
      </c>
      <c r="G3" s="5" t="s">
        <v>19</v>
      </c>
      <c r="H3" s="6" t="s">
        <v>20</v>
      </c>
      <c r="I3" s="6"/>
      <c r="J3" s="6"/>
      <c r="K3" s="5" t="s">
        <v>21</v>
      </c>
      <c r="L3" s="18" t="s">
        <v>21</v>
      </c>
      <c r="M3" s="5"/>
      <c r="N3" s="15" t="s">
        <v>397</v>
      </c>
      <c r="O3" s="6" t="s">
        <v>423</v>
      </c>
      <c r="P3" s="6"/>
      <c r="Q3" s="6" t="s">
        <v>441</v>
      </c>
      <c r="R3" s="6" t="s">
        <v>440</v>
      </c>
    </row>
    <row r="4" spans="1:18" ht="76.5" x14ac:dyDescent="0.2">
      <c r="A4" s="3" t="str">
        <f>$B4&amp;"-"&amp;COUNTIFS($B$3:B4,$B4)</f>
        <v>NED-2</v>
      </c>
      <c r="B4" s="5" t="s">
        <v>14</v>
      </c>
      <c r="C4" s="3" t="s">
        <v>15</v>
      </c>
      <c r="D4" s="10" t="s">
        <v>16</v>
      </c>
      <c r="E4" s="10" t="s">
        <v>23</v>
      </c>
      <c r="F4" s="6" t="s">
        <v>24</v>
      </c>
      <c r="G4" s="5" t="s">
        <v>19</v>
      </c>
      <c r="H4" s="6" t="s">
        <v>20</v>
      </c>
      <c r="I4" s="6"/>
      <c r="J4" s="6"/>
      <c r="K4" s="5" t="s">
        <v>21</v>
      </c>
      <c r="L4" s="5" t="s">
        <v>21</v>
      </c>
      <c r="M4" s="5"/>
      <c r="N4" s="6" t="s">
        <v>398</v>
      </c>
      <c r="O4" s="6"/>
      <c r="P4" s="6"/>
      <c r="Q4" s="6" t="s">
        <v>441</v>
      </c>
      <c r="R4" s="6" t="s">
        <v>440</v>
      </c>
    </row>
    <row r="5" spans="1:18" ht="76.5" x14ac:dyDescent="0.2">
      <c r="A5" s="3" t="str">
        <f>$B5&amp;"-"&amp;COUNTIFS($B$3:B5,$B5)</f>
        <v>NED-3</v>
      </c>
      <c r="B5" s="5" t="s">
        <v>14</v>
      </c>
      <c r="C5" s="3" t="s">
        <v>15</v>
      </c>
      <c r="D5" s="10" t="s">
        <v>16</v>
      </c>
      <c r="E5" s="10" t="s">
        <v>25</v>
      </c>
      <c r="F5" s="6" t="s">
        <v>26</v>
      </c>
      <c r="G5" s="5" t="s">
        <v>19</v>
      </c>
      <c r="H5" s="6" t="s">
        <v>20</v>
      </c>
      <c r="I5" s="6"/>
      <c r="J5" s="6"/>
      <c r="K5" s="5" t="s">
        <v>21</v>
      </c>
      <c r="L5" s="5" t="s">
        <v>21</v>
      </c>
      <c r="M5" s="5"/>
      <c r="N5" s="6" t="s">
        <v>399</v>
      </c>
      <c r="O5" s="6" t="s">
        <v>410</v>
      </c>
      <c r="P5" s="6"/>
      <c r="Q5" s="6" t="s">
        <v>441</v>
      </c>
      <c r="R5" s="6" t="s">
        <v>440</v>
      </c>
    </row>
    <row r="6" spans="1:18" ht="76.5" x14ac:dyDescent="0.2">
      <c r="A6" s="3" t="str">
        <f>$B6&amp;"-"&amp;COUNTIFS($B$3:B6,$B6)</f>
        <v>NED-4</v>
      </c>
      <c r="B6" s="5" t="s">
        <v>14</v>
      </c>
      <c r="C6" s="3" t="s">
        <v>15</v>
      </c>
      <c r="D6" s="10" t="s">
        <v>27</v>
      </c>
      <c r="E6" s="10" t="s">
        <v>28</v>
      </c>
      <c r="F6" s="6" t="s">
        <v>29</v>
      </c>
      <c r="G6" s="5" t="s">
        <v>19</v>
      </c>
      <c r="H6" s="6" t="s">
        <v>30</v>
      </c>
      <c r="I6" s="6"/>
      <c r="J6" s="6"/>
      <c r="K6" s="5" t="s">
        <v>21</v>
      </c>
      <c r="L6" s="5" t="s">
        <v>21</v>
      </c>
      <c r="M6" s="5"/>
      <c r="N6" s="6" t="s">
        <v>400</v>
      </c>
      <c r="O6" s="6"/>
      <c r="P6" s="6"/>
      <c r="Q6" s="6" t="s">
        <v>441</v>
      </c>
      <c r="R6" s="6" t="s">
        <v>440</v>
      </c>
    </row>
    <row r="7" spans="1:18" ht="76.5" x14ac:dyDescent="0.2">
      <c r="A7" s="3" t="str">
        <f>$B7&amp;"-"&amp;COUNTIFS($B$3:B7,$B7)</f>
        <v>NED-5</v>
      </c>
      <c r="B7" s="5" t="s">
        <v>14</v>
      </c>
      <c r="C7" s="3" t="s">
        <v>15</v>
      </c>
      <c r="D7" s="10" t="s">
        <v>27</v>
      </c>
      <c r="E7" s="10" t="s">
        <v>31</v>
      </c>
      <c r="F7" s="6" t="s">
        <v>29</v>
      </c>
      <c r="G7" s="5" t="s">
        <v>19</v>
      </c>
      <c r="H7" s="6" t="s">
        <v>32</v>
      </c>
      <c r="I7" s="6"/>
      <c r="J7" s="6"/>
      <c r="K7" s="5" t="s">
        <v>21</v>
      </c>
      <c r="L7" s="5" t="s">
        <v>21</v>
      </c>
      <c r="M7" s="5"/>
      <c r="N7" s="6" t="s">
        <v>401</v>
      </c>
      <c r="O7" s="6"/>
      <c r="P7" s="6"/>
      <c r="Q7" s="6" t="s">
        <v>441</v>
      </c>
      <c r="R7" s="6" t="s">
        <v>440</v>
      </c>
    </row>
    <row r="8" spans="1:18" ht="76.5" x14ac:dyDescent="0.2">
      <c r="A8" s="3" t="str">
        <f>$B8&amp;"-"&amp;COUNTIFS($B$3:B8,$B8)</f>
        <v>NED-6</v>
      </c>
      <c r="B8" s="5" t="s">
        <v>14</v>
      </c>
      <c r="C8" s="3" t="s">
        <v>15</v>
      </c>
      <c r="D8" s="10" t="s">
        <v>33</v>
      </c>
      <c r="E8" s="10" t="s">
        <v>33</v>
      </c>
      <c r="F8" s="6" t="s">
        <v>34</v>
      </c>
      <c r="G8" s="5" t="s">
        <v>19</v>
      </c>
      <c r="H8" s="6" t="s">
        <v>35</v>
      </c>
      <c r="I8" s="6"/>
      <c r="J8" s="6"/>
      <c r="K8" s="5" t="s">
        <v>36</v>
      </c>
      <c r="L8" s="5" t="s">
        <v>21</v>
      </c>
      <c r="M8" s="5"/>
      <c r="N8" s="6" t="s">
        <v>402</v>
      </c>
      <c r="O8" s="6"/>
      <c r="P8" s="6"/>
      <c r="Q8" s="6" t="s">
        <v>441</v>
      </c>
      <c r="R8" s="6" t="s">
        <v>440</v>
      </c>
    </row>
    <row r="9" spans="1:18" ht="76.5" x14ac:dyDescent="0.2">
      <c r="A9" s="3" t="str">
        <f>$B9&amp;"-"&amp;COUNTIFS($B$3:B9,$B9)</f>
        <v>NED-7</v>
      </c>
      <c r="B9" s="5" t="s">
        <v>14</v>
      </c>
      <c r="C9" s="3" t="s">
        <v>15</v>
      </c>
      <c r="D9" s="10" t="s">
        <v>16</v>
      </c>
      <c r="E9" s="10" t="s">
        <v>37</v>
      </c>
      <c r="F9" s="6" t="s">
        <v>38</v>
      </c>
      <c r="G9" s="5" t="s">
        <v>19</v>
      </c>
      <c r="H9" s="6" t="s">
        <v>39</v>
      </c>
      <c r="I9" s="6"/>
      <c r="J9" s="6"/>
      <c r="K9" s="5" t="s">
        <v>36</v>
      </c>
      <c r="L9" s="5" t="s">
        <v>21</v>
      </c>
      <c r="M9" s="5"/>
      <c r="N9" s="6" t="s">
        <v>403</v>
      </c>
      <c r="O9" s="6"/>
      <c r="P9" s="6"/>
      <c r="Q9" s="6" t="s">
        <v>40</v>
      </c>
      <c r="R9" s="6" t="s">
        <v>440</v>
      </c>
    </row>
    <row r="10" spans="1:18" ht="76.5" x14ac:dyDescent="0.2">
      <c r="A10" s="3" t="str">
        <f>$B10&amp;"-"&amp;COUNTIFS($B$3:B10,$B10)</f>
        <v>NED-8</v>
      </c>
      <c r="B10" s="5" t="s">
        <v>14</v>
      </c>
      <c r="C10" s="3" t="s">
        <v>41</v>
      </c>
      <c r="D10" s="10" t="s">
        <v>42</v>
      </c>
      <c r="E10" s="10" t="s">
        <v>42</v>
      </c>
      <c r="F10" s="6" t="s">
        <v>43</v>
      </c>
      <c r="G10" s="5" t="s">
        <v>19</v>
      </c>
      <c r="H10" s="6" t="s">
        <v>44</v>
      </c>
      <c r="I10" s="6"/>
      <c r="J10" s="6"/>
      <c r="K10" s="5" t="s">
        <v>21</v>
      </c>
      <c r="L10" s="5" t="s">
        <v>21</v>
      </c>
      <c r="M10" s="5"/>
      <c r="N10" s="6" t="s">
        <v>45</v>
      </c>
      <c r="O10" s="6"/>
      <c r="P10" s="6"/>
      <c r="Q10" s="6" t="s">
        <v>40</v>
      </c>
      <c r="R10" s="6" t="s">
        <v>440</v>
      </c>
    </row>
    <row r="11" spans="1:18" ht="76.5" x14ac:dyDescent="0.2">
      <c r="A11" s="3" t="str">
        <f>$B11&amp;"-"&amp;COUNTIFS($B$3:B11,$B11)</f>
        <v>NED-9</v>
      </c>
      <c r="B11" s="5" t="s">
        <v>14</v>
      </c>
      <c r="C11" s="3" t="s">
        <v>15</v>
      </c>
      <c r="D11" s="10" t="s">
        <v>46</v>
      </c>
      <c r="E11" s="10" t="s">
        <v>46</v>
      </c>
      <c r="F11" s="6" t="s">
        <v>47</v>
      </c>
      <c r="G11" s="5" t="s">
        <v>19</v>
      </c>
      <c r="H11" s="6" t="s">
        <v>48</v>
      </c>
      <c r="I11" s="6"/>
      <c r="J11" s="6"/>
      <c r="K11" s="5" t="s">
        <v>36</v>
      </c>
      <c r="L11" s="5" t="s">
        <v>21</v>
      </c>
      <c r="M11" s="5"/>
      <c r="N11" s="6" t="s">
        <v>404</v>
      </c>
      <c r="O11" s="6"/>
      <c r="P11" s="6"/>
      <c r="Q11" s="6" t="s">
        <v>40</v>
      </c>
      <c r="R11" s="6" t="s">
        <v>440</v>
      </c>
    </row>
    <row r="12" spans="1:18" ht="76.5" x14ac:dyDescent="0.2">
      <c r="A12" s="3" t="str">
        <f>$B12&amp;"-"&amp;COUNTIFS($B$3:B12,$B12)</f>
        <v>NED-10</v>
      </c>
      <c r="B12" s="5" t="s">
        <v>14</v>
      </c>
      <c r="C12" s="3" t="s">
        <v>15</v>
      </c>
      <c r="D12" s="10" t="s">
        <v>16</v>
      </c>
      <c r="E12" s="10" t="s">
        <v>49</v>
      </c>
      <c r="F12" s="6" t="s">
        <v>50</v>
      </c>
      <c r="G12" s="5" t="s">
        <v>19</v>
      </c>
      <c r="H12" s="6" t="s">
        <v>51</v>
      </c>
      <c r="I12" s="6"/>
      <c r="J12" s="6"/>
      <c r="K12" s="5" t="s">
        <v>21</v>
      </c>
      <c r="L12" s="5" t="s">
        <v>36</v>
      </c>
      <c r="M12" s="5"/>
      <c r="N12" s="6" t="s">
        <v>405</v>
      </c>
      <c r="O12" s="6" t="s">
        <v>411</v>
      </c>
      <c r="P12" s="6"/>
      <c r="Q12" s="6" t="s">
        <v>441</v>
      </c>
      <c r="R12" s="6" t="s">
        <v>440</v>
      </c>
    </row>
    <row r="13" spans="1:18" ht="76.5" x14ac:dyDescent="0.2">
      <c r="A13" s="3" t="str">
        <f>$B13&amp;"-"&amp;COUNTIFS($B$3:B13,$B13)</f>
        <v>NED-11</v>
      </c>
      <c r="B13" s="5" t="s">
        <v>14</v>
      </c>
      <c r="C13" s="3" t="s">
        <v>15</v>
      </c>
      <c r="D13" s="10" t="s">
        <v>53</v>
      </c>
      <c r="E13" s="10" t="s">
        <v>53</v>
      </c>
      <c r="F13" s="6" t="s">
        <v>54</v>
      </c>
      <c r="G13" s="5" t="s">
        <v>19</v>
      </c>
      <c r="H13" s="6" t="s">
        <v>55</v>
      </c>
      <c r="I13" s="6"/>
      <c r="J13" s="6"/>
      <c r="K13" s="5" t="s">
        <v>21</v>
      </c>
      <c r="L13" s="5" t="s">
        <v>36</v>
      </c>
      <c r="M13" s="5"/>
      <c r="N13" s="6" t="s">
        <v>406</v>
      </c>
      <c r="O13" s="6" t="s">
        <v>412</v>
      </c>
      <c r="P13" s="6"/>
      <c r="Q13" s="6" t="s">
        <v>40</v>
      </c>
      <c r="R13" s="6" t="s">
        <v>440</v>
      </c>
    </row>
    <row r="14" spans="1:18" ht="76.5" x14ac:dyDescent="0.2">
      <c r="A14" s="3" t="str">
        <f>$B14&amp;"-"&amp;COUNTIFS($B$3:B14,$B14)</f>
        <v>NED-12</v>
      </c>
      <c r="B14" s="5" t="s">
        <v>14</v>
      </c>
      <c r="C14" s="3" t="s">
        <v>41</v>
      </c>
      <c r="D14" s="10" t="s">
        <v>57</v>
      </c>
      <c r="E14" s="10" t="s">
        <v>57</v>
      </c>
      <c r="F14" s="6" t="s">
        <v>58</v>
      </c>
      <c r="G14" s="5" t="s">
        <v>19</v>
      </c>
      <c r="H14" s="6" t="s">
        <v>59</v>
      </c>
      <c r="I14" s="6"/>
      <c r="J14" s="6"/>
      <c r="K14" s="5" t="s">
        <v>21</v>
      </c>
      <c r="L14" s="5" t="s">
        <v>60</v>
      </c>
      <c r="M14" s="5"/>
      <c r="N14" s="6" t="s">
        <v>407</v>
      </c>
      <c r="O14" s="6" t="s">
        <v>413</v>
      </c>
      <c r="P14" s="6" t="s">
        <v>416</v>
      </c>
      <c r="Q14" s="6" t="s">
        <v>441</v>
      </c>
      <c r="R14" s="6" t="s">
        <v>440</v>
      </c>
    </row>
    <row r="15" spans="1:18" ht="76.5" x14ac:dyDescent="0.2">
      <c r="A15" s="3" t="str">
        <f>$B15&amp;"-"&amp;COUNTIFS($B$3:B15,$B15)</f>
        <v>NED-13</v>
      </c>
      <c r="B15" s="5" t="s">
        <v>14</v>
      </c>
      <c r="C15" s="3" t="s">
        <v>41</v>
      </c>
      <c r="D15" s="10" t="s">
        <v>62</v>
      </c>
      <c r="E15" s="10" t="s">
        <v>62</v>
      </c>
      <c r="F15" s="6" t="s">
        <v>63</v>
      </c>
      <c r="G15" s="5" t="s">
        <v>19</v>
      </c>
      <c r="H15" s="6" t="s">
        <v>64</v>
      </c>
      <c r="I15" s="6"/>
      <c r="J15" s="6"/>
      <c r="K15" s="5" t="s">
        <v>36</v>
      </c>
      <c r="L15" s="5" t="s">
        <v>60</v>
      </c>
      <c r="M15" s="5"/>
      <c r="N15" s="6" t="s">
        <v>408</v>
      </c>
      <c r="O15" s="6" t="s">
        <v>414</v>
      </c>
      <c r="P15" s="6"/>
      <c r="Q15" s="6" t="s">
        <v>441</v>
      </c>
      <c r="R15" s="6" t="s">
        <v>440</v>
      </c>
    </row>
  </sheetData>
  <mergeCells count="3">
    <mergeCell ref="N1:R1"/>
    <mergeCell ref="A1:H1"/>
    <mergeCell ref="I1:M1"/>
  </mergeCells>
  <pageMargins left="0.25" right="0.25" top="0.75" bottom="0.75" header="0.3" footer="0.3"/>
  <pageSetup paperSize="5" scale="54" fitToHeight="0" orientation="landscape" horizontalDpi="1200" verticalDpi="1200" r:id="rId1"/>
  <headerFooter scaleWithDoc="0">
    <oddHeader>&amp;A</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6AA2C-D75E-49B6-B110-2697988B1519}">
  <sheetPr>
    <tabColor rgb="FF7030A0"/>
    <pageSetUpPr fitToPage="1"/>
  </sheetPr>
  <dimension ref="A1:R23"/>
  <sheetViews>
    <sheetView zoomScale="80" zoomScaleNormal="80" workbookViewId="0">
      <pane xSplit="6" ySplit="2" topLeftCell="G17" activePane="bottomRight" state="frozen"/>
      <selection pane="topRight" activeCell="G1" sqref="G1"/>
      <selection pane="bottomLeft" activeCell="A3" sqref="A3"/>
      <selection pane="bottomRight" activeCell="E21" sqref="E21"/>
    </sheetView>
  </sheetViews>
  <sheetFormatPr defaultColWidth="33.7109375" defaultRowHeight="15" x14ac:dyDescent="0.25"/>
  <cols>
    <col min="1" max="1" width="6.28515625" customWidth="1"/>
    <col min="2" max="2" width="7.85546875" customWidth="1"/>
    <col min="3" max="3" width="6.7109375" customWidth="1"/>
    <col min="4" max="4" width="13.140625" customWidth="1"/>
    <col min="5" max="5" width="14.42578125" customWidth="1"/>
    <col min="6" max="6" width="24.85546875" customWidth="1"/>
    <col min="7" max="7" width="15.5703125" bestFit="1" customWidth="1"/>
    <col min="8" max="8" width="17.5703125" customWidth="1"/>
    <col min="9" max="9" width="15.42578125" customWidth="1"/>
    <col min="10" max="10" width="25.42578125" customWidth="1"/>
    <col min="11" max="11" width="21" customWidth="1"/>
    <col min="12" max="13" width="22.5703125" customWidth="1"/>
    <col min="14" max="18" width="21.28515625" customWidth="1"/>
  </cols>
  <sheetData>
    <row r="1" spans="1:18" ht="24.75" customHeight="1" x14ac:dyDescent="0.25">
      <c r="A1" s="50" t="s">
        <v>296</v>
      </c>
      <c r="B1" s="50"/>
      <c r="C1" s="50"/>
      <c r="D1" s="50"/>
      <c r="E1" s="50"/>
      <c r="F1" s="50"/>
      <c r="G1" s="50"/>
      <c r="H1" s="50"/>
      <c r="I1" s="47" t="s">
        <v>434</v>
      </c>
      <c r="J1" s="48"/>
      <c r="K1" s="48"/>
      <c r="L1" s="48"/>
      <c r="M1" s="49"/>
      <c r="N1" s="41" t="s">
        <v>297</v>
      </c>
      <c r="O1" s="42"/>
      <c r="P1" s="42"/>
      <c r="Q1" s="42"/>
      <c r="R1" s="43"/>
    </row>
    <row r="2" spans="1:18" s="7" customFormat="1" ht="69"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s="1" customFormat="1" ht="61.5" customHeight="1" x14ac:dyDescent="0.2">
      <c r="A3" s="3" t="str">
        <f>$B3&amp;"-"&amp;COUNTIFS($B$3:B3,$B3)</f>
        <v>OSE-1</v>
      </c>
      <c r="B3" s="5" t="s">
        <v>93</v>
      </c>
      <c r="C3" s="3" t="s">
        <v>15</v>
      </c>
      <c r="D3" s="10" t="s">
        <v>94</v>
      </c>
      <c r="E3" s="10" t="s">
        <v>95</v>
      </c>
      <c r="F3" s="6" t="s">
        <v>283</v>
      </c>
      <c r="G3" s="5" t="s">
        <v>97</v>
      </c>
      <c r="H3" s="6" t="s">
        <v>98</v>
      </c>
      <c r="I3" s="6"/>
      <c r="J3" s="6"/>
      <c r="K3" s="5" t="s">
        <v>71</v>
      </c>
      <c r="L3" s="5" t="s">
        <v>60</v>
      </c>
      <c r="M3" s="5"/>
      <c r="N3" s="6"/>
      <c r="O3" s="6"/>
      <c r="P3" s="6"/>
      <c r="Q3" s="6"/>
      <c r="R3" s="6"/>
    </row>
    <row r="4" spans="1:18" s="1" customFormat="1" ht="61.5" customHeight="1" x14ac:dyDescent="0.2">
      <c r="A4" s="3" t="str">
        <f>$B4&amp;"-"&amp;COUNTIFS($B$3:B4,$B4)</f>
        <v>OSE-2</v>
      </c>
      <c r="B4" s="5" t="s">
        <v>93</v>
      </c>
      <c r="C4" s="3" t="s">
        <v>15</v>
      </c>
      <c r="D4" s="10" t="s">
        <v>94</v>
      </c>
      <c r="E4" s="10" t="s">
        <v>100</v>
      </c>
      <c r="F4" s="6" t="s">
        <v>437</v>
      </c>
      <c r="G4" s="5" t="s">
        <v>19</v>
      </c>
      <c r="H4" s="6" t="s">
        <v>102</v>
      </c>
      <c r="I4" s="6"/>
      <c r="J4" s="6"/>
      <c r="K4" s="5" t="s">
        <v>36</v>
      </c>
      <c r="L4" s="5" t="s">
        <v>103</v>
      </c>
      <c r="M4" s="5"/>
      <c r="N4" s="6"/>
      <c r="O4" s="6"/>
      <c r="P4" s="6"/>
      <c r="Q4" s="6"/>
      <c r="R4" s="6"/>
    </row>
    <row r="5" spans="1:18" s="1" customFormat="1" ht="61.5" customHeight="1" x14ac:dyDescent="0.2">
      <c r="A5" s="3" t="str">
        <f>$B5&amp;"-"&amp;COUNTIFS($B$3:B5,$B5)</f>
        <v>OSE-3</v>
      </c>
      <c r="B5" s="5" t="s">
        <v>93</v>
      </c>
      <c r="C5" s="3"/>
      <c r="D5" s="10" t="s">
        <v>126</v>
      </c>
      <c r="E5" s="10" t="s">
        <v>127</v>
      </c>
      <c r="F5" s="6" t="str">
        <f>"Potential impact of project effects on "&amp;LOWER(H5)</f>
        <v>Potential impact of project effects on citizen ratings of the community as a good place to live</v>
      </c>
      <c r="G5" s="5" t="s">
        <v>128</v>
      </c>
      <c r="H5" s="6" t="s">
        <v>129</v>
      </c>
      <c r="I5" s="6"/>
      <c r="J5" s="6"/>
      <c r="K5" s="5"/>
      <c r="L5" s="5"/>
      <c r="M5" s="5"/>
      <c r="N5" s="6"/>
      <c r="O5" s="6"/>
      <c r="P5" s="6"/>
      <c r="Q5" s="6"/>
      <c r="R5" s="6"/>
    </row>
    <row r="6" spans="1:18" s="1" customFormat="1" ht="61.5" customHeight="1" x14ac:dyDescent="0.2">
      <c r="A6" s="3" t="str">
        <f>$B6&amp;"-"&amp;COUNTIFS($B$3:B6,$B6)</f>
        <v>OSE-4</v>
      </c>
      <c r="B6" s="5" t="s">
        <v>93</v>
      </c>
      <c r="C6" s="3"/>
      <c r="D6" s="10" t="s">
        <v>126</v>
      </c>
      <c r="E6" s="10" t="s">
        <v>131</v>
      </c>
      <c r="F6" s="6" t="str">
        <f>"Impact of project effects on "&amp;LOWER(H6)</f>
        <v>Impact of project effects on # of civic and community organizations/ members</v>
      </c>
      <c r="G6" s="5" t="s">
        <v>19</v>
      </c>
      <c r="H6" s="6" t="s">
        <v>132</v>
      </c>
      <c r="I6" s="6"/>
      <c r="J6" s="6"/>
      <c r="K6" s="5"/>
      <c r="L6" s="5"/>
      <c r="M6" s="5"/>
      <c r="N6" s="6"/>
      <c r="O6" s="6"/>
      <c r="P6" s="6"/>
      <c r="Q6" s="6"/>
      <c r="R6" s="6"/>
    </row>
    <row r="7" spans="1:18" s="1" customFormat="1" ht="61.5" customHeight="1" x14ac:dyDescent="0.2">
      <c r="A7" s="3" t="str">
        <f>$B7&amp;"-"&amp;COUNTIFS($B$3:B7,$B7)</f>
        <v>OSE-5</v>
      </c>
      <c r="B7" s="5" t="s">
        <v>93</v>
      </c>
      <c r="C7" s="3"/>
      <c r="D7" s="10" t="s">
        <v>126</v>
      </c>
      <c r="E7" s="10" t="s">
        <v>133</v>
      </c>
      <c r="F7" s="6" t="str">
        <f>"Potential impact of project effects on "&amp;LOWER(H7)</f>
        <v>Potential impact of project effects on community vision and outlook for the future</v>
      </c>
      <c r="G7" s="5" t="s">
        <v>128</v>
      </c>
      <c r="H7" s="6" t="s">
        <v>134</v>
      </c>
      <c r="I7" s="6"/>
      <c r="J7" s="6"/>
      <c r="K7" s="5"/>
      <c r="L7" s="5"/>
      <c r="M7" s="5"/>
      <c r="N7" s="6"/>
      <c r="O7" s="6"/>
      <c r="P7" s="6"/>
      <c r="Q7" s="6"/>
      <c r="R7" s="6"/>
    </row>
    <row r="8" spans="1:18" s="1" customFormat="1" ht="61.5" customHeight="1" x14ac:dyDescent="0.2">
      <c r="A8" s="3" t="str">
        <f>$B8&amp;"-"&amp;COUNTIFS($B$3:B8,$B8)</f>
        <v>OSE-6</v>
      </c>
      <c r="B8" s="5" t="s">
        <v>93</v>
      </c>
      <c r="C8" s="3"/>
      <c r="D8" s="10" t="s">
        <v>126</v>
      </c>
      <c r="E8" s="10" t="s">
        <v>135</v>
      </c>
      <c r="F8" s="6" t="str">
        <f>"Impact of project effects on "&amp;LOWER(H8)</f>
        <v>Impact of project effects on community improvements underway and/or # community improvements underway</v>
      </c>
      <c r="G8" s="5" t="s">
        <v>97</v>
      </c>
      <c r="H8" s="6" t="s">
        <v>136</v>
      </c>
      <c r="I8" s="6"/>
      <c r="J8" s="6"/>
      <c r="K8" s="5"/>
      <c r="L8" s="5"/>
      <c r="M8" s="5"/>
      <c r="N8" s="6"/>
      <c r="O8" s="6"/>
      <c r="P8" s="6"/>
      <c r="Q8" s="6"/>
      <c r="R8" s="6"/>
    </row>
    <row r="9" spans="1:18" s="1" customFormat="1" ht="61.5" customHeight="1" x14ac:dyDescent="0.2">
      <c r="A9" s="3" t="str">
        <f>$B9&amp;"-"&amp;COUNTIFS($B$3:B9,$B9)</f>
        <v>OSE-7</v>
      </c>
      <c r="B9" s="5" t="s">
        <v>93</v>
      </c>
      <c r="C9" s="3"/>
      <c r="D9" s="10" t="s">
        <v>126</v>
      </c>
      <c r="E9" s="10" t="s">
        <v>137</v>
      </c>
      <c r="F9" s="6" t="str">
        <f>"Impact of project effects on "&amp;LOWER(H9)</f>
        <v>Impact of project effects on % of voters casting ballots in the last local election</v>
      </c>
      <c r="G9" s="5" t="s">
        <v>19</v>
      </c>
      <c r="H9" s="6" t="s">
        <v>138</v>
      </c>
      <c r="I9" s="6"/>
      <c r="J9" s="6"/>
      <c r="K9" s="5"/>
      <c r="L9" s="5"/>
      <c r="M9" s="5"/>
      <c r="N9" s="6"/>
      <c r="O9" s="6"/>
      <c r="P9" s="6"/>
      <c r="Q9" s="6"/>
      <c r="R9" s="6"/>
    </row>
    <row r="10" spans="1:18" s="1" customFormat="1" ht="61.5" customHeight="1" x14ac:dyDescent="0.2">
      <c r="A10" s="3" t="str">
        <f>$B10&amp;"-"&amp;COUNTIFS($B$3:B10,$B10)</f>
        <v>OSE-8</v>
      </c>
      <c r="B10" s="5" t="s">
        <v>93</v>
      </c>
      <c r="C10" s="3"/>
      <c r="D10" s="10" t="s">
        <v>126</v>
      </c>
      <c r="E10" s="10" t="s">
        <v>139</v>
      </c>
      <c r="F10" s="6" t="str">
        <f>"Impact of project effects on "&amp;LOWER(H10)</f>
        <v>Impact of project effects on number of citizens attending open municipal government meetings per annum or in past year</v>
      </c>
      <c r="G10" s="5" t="s">
        <v>97</v>
      </c>
      <c r="H10" s="6" t="s">
        <v>140</v>
      </c>
      <c r="I10" s="6"/>
      <c r="J10" s="6"/>
      <c r="K10" s="5"/>
      <c r="L10" s="5"/>
      <c r="M10" s="5"/>
      <c r="N10" s="6"/>
      <c r="O10" s="6"/>
      <c r="P10" s="6"/>
      <c r="Q10" s="6"/>
      <c r="R10" s="6"/>
    </row>
    <row r="11" spans="1:18" s="1" customFormat="1" ht="61.5" customHeight="1" x14ac:dyDescent="0.2">
      <c r="A11" s="3" t="str">
        <f>$B11&amp;"-"&amp;COUNTIFS($B$3:B11,$B11)</f>
        <v>OSE-9</v>
      </c>
      <c r="B11" s="5" t="s">
        <v>93</v>
      </c>
      <c r="C11" s="3"/>
      <c r="D11" s="10" t="s">
        <v>126</v>
      </c>
      <c r="E11" s="10" t="s">
        <v>141</v>
      </c>
      <c r="F11" s="6" t="str">
        <f t="shared" ref="F11:F17" si="0">"Potential impact of project effects on "&amp;LOWER(H11)</f>
        <v>Potential impact of project effects on views on quality of life</v>
      </c>
      <c r="G11" s="5" t="s">
        <v>128</v>
      </c>
      <c r="H11" s="6" t="s">
        <v>142</v>
      </c>
      <c r="I11" s="6"/>
      <c r="J11" s="6"/>
      <c r="K11" s="5"/>
      <c r="L11" s="5"/>
      <c r="M11" s="5"/>
      <c r="N11" s="6"/>
      <c r="O11" s="6"/>
      <c r="P11" s="6"/>
      <c r="Q11" s="6"/>
      <c r="R11" s="6"/>
    </row>
    <row r="12" spans="1:18" s="1" customFormat="1" ht="61.5" customHeight="1" x14ac:dyDescent="0.2">
      <c r="A12" s="3" t="str">
        <f>$B12&amp;"-"&amp;COUNTIFS($B$3:B12,$B12)</f>
        <v>OSE-10</v>
      </c>
      <c r="B12" s="5" t="s">
        <v>93</v>
      </c>
      <c r="C12" s="3"/>
      <c r="D12" s="10" t="s">
        <v>126</v>
      </c>
      <c r="E12" s="10" t="s">
        <v>143</v>
      </c>
      <c r="F12" s="6" t="str">
        <f t="shared" si="0"/>
        <v>Potential impact of project effects on views on equity and diversity in community</v>
      </c>
      <c r="G12" s="5" t="s">
        <v>128</v>
      </c>
      <c r="H12" s="6" t="s">
        <v>144</v>
      </c>
      <c r="I12" s="6"/>
      <c r="J12" s="6"/>
      <c r="K12" s="5"/>
      <c r="L12" s="5"/>
      <c r="M12" s="5"/>
      <c r="N12" s="6"/>
      <c r="O12" s="6"/>
      <c r="P12" s="6"/>
      <c r="Q12" s="6"/>
      <c r="R12" s="6"/>
    </row>
    <row r="13" spans="1:18" s="1" customFormat="1" ht="61.5" customHeight="1" x14ac:dyDescent="0.2">
      <c r="A13" s="3" t="str">
        <f>$B13&amp;"-"&amp;COUNTIFS($B$3:B13,$B13)</f>
        <v>OSE-11</v>
      </c>
      <c r="B13" s="5" t="s">
        <v>93</v>
      </c>
      <c r="C13" s="3"/>
      <c r="D13" s="10" t="s">
        <v>145</v>
      </c>
      <c r="E13" s="10" t="s">
        <v>146</v>
      </c>
      <c r="F13" s="6" t="str">
        <f t="shared" si="0"/>
        <v>Potential impact of project effects on core values</v>
      </c>
      <c r="G13" s="5" t="s">
        <v>128</v>
      </c>
      <c r="H13" s="6" t="s">
        <v>146</v>
      </c>
      <c r="I13" s="6"/>
      <c r="J13" s="6"/>
      <c r="K13" s="5"/>
      <c r="L13" s="5"/>
      <c r="M13" s="5"/>
      <c r="N13" s="6"/>
      <c r="O13" s="6"/>
      <c r="P13" s="6"/>
      <c r="Q13" s="6"/>
      <c r="R13" s="6"/>
    </row>
    <row r="14" spans="1:18" s="1" customFormat="1" ht="61.5" customHeight="1" x14ac:dyDescent="0.2">
      <c r="A14" s="3" t="str">
        <f>$B14&amp;"-"&amp;COUNTIFS($B$3:B14,$B14)</f>
        <v>OSE-12</v>
      </c>
      <c r="B14" s="5" t="s">
        <v>93</v>
      </c>
      <c r="C14" s="3"/>
      <c r="D14" s="10" t="s">
        <v>145</v>
      </c>
      <c r="E14" s="10" t="s">
        <v>147</v>
      </c>
      <c r="F14" s="6" t="str">
        <f t="shared" si="0"/>
        <v>Potential impact of project effects on key traditions</v>
      </c>
      <c r="G14" s="5" t="s">
        <v>128</v>
      </c>
      <c r="H14" s="6" t="s">
        <v>147</v>
      </c>
      <c r="I14" s="6"/>
      <c r="J14" s="6"/>
      <c r="K14" s="5"/>
      <c r="L14" s="5"/>
      <c r="M14" s="5"/>
      <c r="N14" s="6"/>
      <c r="O14" s="6"/>
      <c r="P14" s="6"/>
      <c r="Q14" s="6"/>
      <c r="R14" s="6"/>
    </row>
    <row r="15" spans="1:18" s="1" customFormat="1" ht="61.5" customHeight="1" x14ac:dyDescent="0.2">
      <c r="A15" s="3" t="str">
        <f>$B15&amp;"-"&amp;COUNTIFS($B$3:B15,$B15)</f>
        <v>OSE-13</v>
      </c>
      <c r="B15" s="5" t="s">
        <v>93</v>
      </c>
      <c r="C15" s="3"/>
      <c r="D15" s="10" t="s">
        <v>145</v>
      </c>
      <c r="E15" s="10" t="s">
        <v>148</v>
      </c>
      <c r="F15" s="6" t="str">
        <f t="shared" si="0"/>
        <v>Potential impact of project effects on language</v>
      </c>
      <c r="G15" s="5" t="s">
        <v>128</v>
      </c>
      <c r="H15" s="6" t="s">
        <v>148</v>
      </c>
      <c r="I15" s="6"/>
      <c r="J15" s="6"/>
      <c r="K15" s="5"/>
      <c r="L15" s="5"/>
      <c r="M15" s="5"/>
      <c r="N15" s="6"/>
      <c r="O15" s="6"/>
      <c r="P15" s="6"/>
      <c r="Q15" s="6"/>
      <c r="R15" s="6"/>
    </row>
    <row r="16" spans="1:18" s="1" customFormat="1" ht="61.5" customHeight="1" x14ac:dyDescent="0.2">
      <c r="A16" s="3" t="str">
        <f>$B16&amp;"-"&amp;COUNTIFS($B$3:B16,$B16)</f>
        <v>OSE-14</v>
      </c>
      <c r="B16" s="5" t="s">
        <v>93</v>
      </c>
      <c r="C16" s="3"/>
      <c r="D16" s="10" t="s">
        <v>145</v>
      </c>
      <c r="E16" s="10" t="s">
        <v>149</v>
      </c>
      <c r="F16" s="6" t="str">
        <f t="shared" si="0"/>
        <v>Potential impact of project effects on sources of group pride and honor</v>
      </c>
      <c r="G16" s="5" t="s">
        <v>128</v>
      </c>
      <c r="H16" s="6" t="s">
        <v>150</v>
      </c>
      <c r="I16" s="6"/>
      <c r="J16" s="6"/>
      <c r="K16" s="5"/>
      <c r="L16" s="5"/>
      <c r="M16" s="5"/>
      <c r="N16" s="6"/>
      <c r="O16" s="6"/>
      <c r="P16" s="6"/>
      <c r="Q16" s="6"/>
      <c r="R16" s="6"/>
    </row>
    <row r="17" spans="1:18" s="1" customFormat="1" ht="61.5" customHeight="1" x14ac:dyDescent="0.2">
      <c r="A17" s="3" t="str">
        <f>$B17&amp;"-"&amp;COUNTIFS($B$3:B17,$B17)</f>
        <v>OSE-15</v>
      </c>
      <c r="B17" s="5" t="s">
        <v>93</v>
      </c>
      <c r="C17" s="3"/>
      <c r="D17" s="10" t="s">
        <v>151</v>
      </c>
      <c r="E17" s="10" t="s">
        <v>152</v>
      </c>
      <c r="F17" s="6" t="str">
        <f t="shared" si="0"/>
        <v>Potential impact of project effects on favorite pastimes</v>
      </c>
      <c r="G17" s="5" t="s">
        <v>128</v>
      </c>
      <c r="H17" s="6" t="s">
        <v>152</v>
      </c>
      <c r="I17" s="6"/>
      <c r="J17" s="6"/>
      <c r="K17" s="5"/>
      <c r="L17" s="5"/>
      <c r="M17" s="5"/>
      <c r="N17" s="6"/>
      <c r="O17" s="6"/>
      <c r="P17" s="6"/>
      <c r="Q17" s="6"/>
      <c r="R17" s="6"/>
    </row>
    <row r="18" spans="1:18" s="1" customFormat="1" ht="61.5" customHeight="1" x14ac:dyDescent="0.2">
      <c r="A18" s="3" t="str">
        <f>$B18&amp;"-"&amp;COUNTIFS($B$3:B18,$B18)</f>
        <v>OSE-16</v>
      </c>
      <c r="B18" s="5" t="s">
        <v>93</v>
      </c>
      <c r="C18" s="3"/>
      <c r="D18" s="10" t="s">
        <v>151</v>
      </c>
      <c r="E18" s="10" t="s">
        <v>153</v>
      </c>
      <c r="F18" s="6" t="str">
        <f t="shared" ref="F18:F23" si="1">"Impact of project effects on "&amp;LOWER(H18)</f>
        <v>Impact of project effects on # hours spent in rec/leisure activities</v>
      </c>
      <c r="G18" s="5" t="s">
        <v>19</v>
      </c>
      <c r="H18" s="6" t="s">
        <v>154</v>
      </c>
      <c r="I18" s="6"/>
      <c r="J18" s="6" t="s">
        <v>155</v>
      </c>
      <c r="K18" s="5"/>
      <c r="L18" s="5"/>
      <c r="M18" s="5"/>
      <c r="N18" s="6"/>
      <c r="O18" s="6"/>
      <c r="P18" s="6"/>
      <c r="Q18" s="6"/>
      <c r="R18" s="6"/>
    </row>
    <row r="19" spans="1:18" s="1" customFormat="1" ht="61.5" customHeight="1" x14ac:dyDescent="0.2">
      <c r="A19" s="3" t="str">
        <f>$B19&amp;"-"&amp;COUNTIFS($B$3:B19,$B19)</f>
        <v>OSE-17</v>
      </c>
      <c r="B19" s="5" t="s">
        <v>93</v>
      </c>
      <c r="C19" s="3"/>
      <c r="D19" s="10" t="s">
        <v>151</v>
      </c>
      <c r="E19" s="10" t="s">
        <v>156</v>
      </c>
      <c r="F19" s="6" t="str">
        <f t="shared" si="1"/>
        <v>Impact of project effects on avg distance traveled to recreational area(s)</v>
      </c>
      <c r="G19" s="5" t="s">
        <v>19</v>
      </c>
      <c r="H19" s="6" t="s">
        <v>157</v>
      </c>
      <c r="I19" s="6"/>
      <c r="J19" s="6" t="s">
        <v>155</v>
      </c>
      <c r="K19" s="5"/>
      <c r="L19" s="5"/>
      <c r="M19" s="5"/>
      <c r="N19" s="6"/>
      <c r="O19" s="6"/>
      <c r="P19" s="6"/>
      <c r="Q19" s="6"/>
      <c r="R19" s="6"/>
    </row>
    <row r="20" spans="1:18" s="1" customFormat="1" ht="61.5" customHeight="1" x14ac:dyDescent="0.2">
      <c r="A20" s="3" t="str">
        <f>$B20&amp;"-"&amp;COUNTIFS($B$3:B20,$B20)</f>
        <v>OSE-18</v>
      </c>
      <c r="B20" s="5" t="s">
        <v>93</v>
      </c>
      <c r="C20" s="3"/>
      <c r="D20" s="10" t="s">
        <v>151</v>
      </c>
      <c r="E20" s="10" t="s">
        <v>158</v>
      </c>
      <c r="F20" s="6" t="str">
        <f t="shared" si="1"/>
        <v>Impact of project effects on inventory of local recreational areas, sizes, features</v>
      </c>
      <c r="G20" s="5" t="s">
        <v>97</v>
      </c>
      <c r="H20" s="6" t="s">
        <v>159</v>
      </c>
      <c r="I20" s="6"/>
      <c r="J20" s="6" t="s">
        <v>155</v>
      </c>
      <c r="K20" s="5"/>
      <c r="L20" s="5"/>
      <c r="M20" s="5"/>
      <c r="N20" s="6"/>
      <c r="O20" s="6"/>
      <c r="P20" s="6"/>
      <c r="Q20" s="6"/>
      <c r="R20" s="6"/>
    </row>
    <row r="21" spans="1:18" s="1" customFormat="1" ht="61.5" customHeight="1" x14ac:dyDescent="0.2">
      <c r="A21" s="3" t="str">
        <f>$B21&amp;"-"&amp;COUNTIFS($B$3:B21,$B21)</f>
        <v>OSE-19</v>
      </c>
      <c r="B21" s="5" t="s">
        <v>93</v>
      </c>
      <c r="C21" s="3"/>
      <c r="D21" s="10" t="s">
        <v>151</v>
      </c>
      <c r="E21" s="10" t="s">
        <v>425</v>
      </c>
      <c r="F21" s="6" t="str">
        <f t="shared" si="1"/>
        <v>Impact of project effects on # visitor days by season spent at recreational areas</v>
      </c>
      <c r="G21" s="5" t="s">
        <v>19</v>
      </c>
      <c r="H21" s="6" t="s">
        <v>160</v>
      </c>
      <c r="I21" s="6"/>
      <c r="J21" s="6" t="s">
        <v>155</v>
      </c>
      <c r="K21" s="5"/>
      <c r="L21" s="5"/>
      <c r="M21" s="5"/>
      <c r="N21" s="6"/>
      <c r="O21" s="6"/>
      <c r="P21" s="6"/>
      <c r="Q21" s="6"/>
      <c r="R21" s="6"/>
    </row>
    <row r="22" spans="1:18" s="1" customFormat="1" ht="61.5" customHeight="1" x14ac:dyDescent="0.2">
      <c r="A22" s="3" t="str">
        <f>$B22&amp;"-"&amp;COUNTIFS($B$3:B22,$B22)</f>
        <v>OSE-20</v>
      </c>
      <c r="B22" s="5" t="s">
        <v>93</v>
      </c>
      <c r="C22" s="3"/>
      <c r="D22" s="10" t="s">
        <v>151</v>
      </c>
      <c r="E22" s="10" t="s">
        <v>161</v>
      </c>
      <c r="F22" s="6" t="str">
        <f t="shared" si="1"/>
        <v>Impact of project effects on local/nonlocal visitation at recreation sites</v>
      </c>
      <c r="G22" s="5" t="s">
        <v>19</v>
      </c>
      <c r="H22" s="6" t="s">
        <v>162</v>
      </c>
      <c r="I22" s="6"/>
      <c r="J22" s="6" t="s">
        <v>155</v>
      </c>
      <c r="K22" s="5"/>
      <c r="L22" s="5"/>
      <c r="M22" s="5"/>
      <c r="N22" s="6"/>
      <c r="O22" s="6"/>
      <c r="P22" s="6"/>
      <c r="Q22" s="6"/>
      <c r="R22" s="6"/>
    </row>
    <row r="23" spans="1:18" s="1" customFormat="1" ht="61.5" customHeight="1" x14ac:dyDescent="0.2">
      <c r="A23" s="3" t="str">
        <f>$B23&amp;"-"&amp;COUNTIFS($B$3:B23,$B23)</f>
        <v>OSE-21</v>
      </c>
      <c r="B23" s="5" t="s">
        <v>93</v>
      </c>
      <c r="C23" s="3"/>
      <c r="D23" s="10" t="s">
        <v>151</v>
      </c>
      <c r="E23" s="10" t="s">
        <v>151</v>
      </c>
      <c r="F23" s="6" t="str">
        <f t="shared" si="1"/>
        <v>Impact of project effects on #/extent of restrictions on use of recreational facilities from advisories, alerts, etc.</v>
      </c>
      <c r="G23" s="5" t="s">
        <v>19</v>
      </c>
      <c r="H23" s="6" t="s">
        <v>163</v>
      </c>
      <c r="I23" s="6"/>
      <c r="J23" s="6" t="s">
        <v>155</v>
      </c>
      <c r="K23" s="5"/>
      <c r="L23" s="5"/>
      <c r="M23" s="5"/>
      <c r="N23" s="6"/>
      <c r="O23" s="6"/>
      <c r="P23" s="6"/>
      <c r="Q23" s="6"/>
      <c r="R23" s="6"/>
    </row>
  </sheetData>
  <mergeCells count="3">
    <mergeCell ref="A1:H1"/>
    <mergeCell ref="N1:R1"/>
    <mergeCell ref="I1:M1"/>
  </mergeCells>
  <pageMargins left="0.25" right="0.25" top="0.75" bottom="0.75" header="0.3" footer="0.3"/>
  <pageSetup paperSize="5" scale="54" fitToHeight="0" orientation="landscape" cellComments="atEnd" r:id="rId1"/>
  <headerFooter scaleWithDoc="0">
    <oddHeader>&amp;C&amp;A</oddHeader>
    <oddFooter>&amp;CPage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0F44D-3A9E-4EA3-A957-684BF090659D}">
  <sheetPr>
    <tabColor rgb="FF7030A0"/>
    <pageSetUpPr fitToPage="1"/>
  </sheetPr>
  <dimension ref="A1:R7"/>
  <sheetViews>
    <sheetView topLeftCell="B1" zoomScale="80" zoomScaleNormal="80" workbookViewId="0">
      <pane xSplit="5" ySplit="2" topLeftCell="G3" activePane="bottomRight" state="frozen"/>
      <selection activeCell="B1" sqref="B1"/>
      <selection pane="topRight" activeCell="G1" sqref="G1"/>
      <selection pane="bottomLeft" activeCell="B3" sqref="B3"/>
      <selection pane="bottomRight" activeCell="G18" sqref="G18"/>
    </sheetView>
  </sheetViews>
  <sheetFormatPr defaultColWidth="33.7109375" defaultRowHeight="15" x14ac:dyDescent="0.25"/>
  <cols>
    <col min="1" max="1" width="6.28515625" customWidth="1"/>
    <col min="2" max="2" width="8" customWidth="1"/>
    <col min="3" max="3" width="7" customWidth="1"/>
    <col min="4" max="4" width="13.140625" customWidth="1"/>
    <col min="5" max="5" width="14.42578125" customWidth="1"/>
    <col min="6" max="6" width="24.85546875" customWidth="1"/>
    <col min="7" max="7" width="15.5703125" bestFit="1" customWidth="1"/>
    <col min="8" max="8" width="17.5703125" customWidth="1"/>
    <col min="9" max="9" width="15.42578125" customWidth="1"/>
    <col min="10" max="10" width="25.42578125" customWidth="1"/>
    <col min="11" max="11" width="21" customWidth="1"/>
    <col min="12" max="13" width="22.5703125" customWidth="1"/>
    <col min="14" max="18" width="21.28515625" customWidth="1"/>
  </cols>
  <sheetData>
    <row r="1" spans="1:18" ht="24.75" customHeight="1" x14ac:dyDescent="0.25">
      <c r="A1" s="50" t="s">
        <v>296</v>
      </c>
      <c r="B1" s="50"/>
      <c r="C1" s="50"/>
      <c r="D1" s="50"/>
      <c r="E1" s="50"/>
      <c r="F1" s="50"/>
      <c r="G1" s="50"/>
      <c r="H1" s="50"/>
      <c r="I1" s="47" t="s">
        <v>434</v>
      </c>
      <c r="J1" s="48"/>
      <c r="K1" s="48"/>
      <c r="L1" s="48"/>
      <c r="M1" s="49"/>
      <c r="N1" s="41" t="s">
        <v>297</v>
      </c>
      <c r="O1" s="42"/>
      <c r="P1" s="42"/>
      <c r="Q1" s="42"/>
      <c r="R1" s="43"/>
    </row>
    <row r="2" spans="1:18" s="7" customFormat="1" ht="69"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s="1" customFormat="1" ht="61.5" customHeight="1" x14ac:dyDescent="0.2">
      <c r="A3" s="3" t="str">
        <f>$B3&amp;"-"&amp;COUNTIFS($B$3:B3,$B3)</f>
        <v>EQ-1</v>
      </c>
      <c r="B3" s="5" t="s">
        <v>164</v>
      </c>
      <c r="C3" s="3"/>
      <c r="D3" s="10" t="s">
        <v>276</v>
      </c>
      <c r="E3" s="10"/>
      <c r="F3" s="6"/>
      <c r="G3" s="5"/>
      <c r="H3" s="6"/>
      <c r="I3" s="6"/>
      <c r="J3" s="6"/>
      <c r="K3" s="5"/>
      <c r="L3" s="5"/>
      <c r="M3" s="5"/>
      <c r="N3" s="6"/>
      <c r="O3" s="6"/>
      <c r="P3" s="6"/>
      <c r="Q3" s="6"/>
      <c r="R3" s="6"/>
    </row>
    <row r="4" spans="1:18" s="1" customFormat="1" ht="61.5" customHeight="1" x14ac:dyDescent="0.2">
      <c r="A4" s="3" t="str">
        <f>$B4&amp;"-"&amp;COUNTIFS($B$3:B4,$B4)</f>
        <v>EQ-2</v>
      </c>
      <c r="B4" s="5" t="s">
        <v>164</v>
      </c>
      <c r="C4" s="3"/>
      <c r="D4" s="10" t="s">
        <v>165</v>
      </c>
      <c r="E4" s="10" t="s">
        <v>166</v>
      </c>
      <c r="F4" s="6"/>
      <c r="G4" s="5"/>
      <c r="H4" s="6"/>
      <c r="I4" s="6"/>
      <c r="J4" s="6"/>
      <c r="K4" s="5"/>
      <c r="L4" s="5"/>
      <c r="M4" s="5"/>
      <c r="N4" s="6"/>
      <c r="O4" s="6"/>
      <c r="P4" s="6"/>
      <c r="Q4" s="6"/>
      <c r="R4" s="6"/>
    </row>
    <row r="5" spans="1:18" s="1" customFormat="1" ht="61.5" customHeight="1" x14ac:dyDescent="0.2">
      <c r="A5" s="3" t="str">
        <f>$B5&amp;"-"&amp;COUNTIFS($B$3:B5,$B5)</f>
        <v>EQ-3</v>
      </c>
      <c r="B5" s="5" t="s">
        <v>164</v>
      </c>
      <c r="C5" s="3"/>
      <c r="D5" s="10" t="s">
        <v>165</v>
      </c>
      <c r="E5" s="10" t="s">
        <v>426</v>
      </c>
      <c r="F5" s="6"/>
      <c r="G5" s="5"/>
      <c r="H5" s="6"/>
      <c r="I5" s="6"/>
      <c r="J5" s="6"/>
      <c r="K5" s="5"/>
      <c r="L5" s="5"/>
      <c r="M5" s="5"/>
      <c r="N5" s="6"/>
      <c r="O5" s="6"/>
      <c r="P5" s="6"/>
      <c r="Q5" s="6"/>
      <c r="R5" s="6"/>
    </row>
    <row r="6" spans="1:18" s="1" customFormat="1" ht="61.5" customHeight="1" x14ac:dyDescent="0.2">
      <c r="A6" s="3" t="str">
        <f>$B6&amp;"-"&amp;COUNTIFS($B$3:B6,$B6)</f>
        <v>EQ-4</v>
      </c>
      <c r="B6" s="5" t="s">
        <v>164</v>
      </c>
      <c r="C6" s="3"/>
      <c r="D6" s="10" t="s">
        <v>171</v>
      </c>
      <c r="E6" s="10" t="s">
        <v>171</v>
      </c>
      <c r="F6" s="6"/>
      <c r="G6" s="5"/>
      <c r="H6" s="6"/>
      <c r="I6" s="6"/>
      <c r="J6" s="6"/>
      <c r="K6" s="5"/>
      <c r="L6" s="5"/>
      <c r="M6" s="5"/>
      <c r="N6" s="6"/>
      <c r="O6" s="6"/>
      <c r="P6" s="6"/>
      <c r="Q6" s="6"/>
      <c r="R6" s="6"/>
    </row>
    <row r="7" spans="1:18" s="1" customFormat="1" ht="61.5" customHeight="1" x14ac:dyDescent="0.2">
      <c r="A7" s="3" t="str">
        <f>$B7&amp;"-"&amp;COUNTIFS($B$3:B7,$B7)</f>
        <v>EQ-5</v>
      </c>
      <c r="B7" s="5" t="s">
        <v>164</v>
      </c>
      <c r="C7" s="3"/>
      <c r="D7" s="10" t="s">
        <v>174</v>
      </c>
      <c r="E7" s="10" t="s">
        <v>174</v>
      </c>
      <c r="F7" s="6"/>
      <c r="G7" s="5"/>
      <c r="H7" s="6"/>
      <c r="I7" s="6"/>
      <c r="J7" s="6"/>
      <c r="K7" s="5"/>
      <c r="L7" s="5"/>
      <c r="M7" s="5"/>
      <c r="N7" s="6"/>
      <c r="O7" s="6"/>
      <c r="P7" s="6"/>
      <c r="Q7" s="6"/>
      <c r="R7" s="6"/>
    </row>
  </sheetData>
  <mergeCells count="3">
    <mergeCell ref="A1:H1"/>
    <mergeCell ref="N1:R1"/>
    <mergeCell ref="I1:M1"/>
  </mergeCells>
  <pageMargins left="0.25" right="0.25" top="0.75" bottom="0.75" header="0.3" footer="0.3"/>
  <pageSetup paperSize="5" scale="54" fitToHeight="0" orientation="landscape" cellComments="atEnd" r:id="rId1"/>
  <headerFooter scaleWithDoc="0">
    <oddHeader>&amp;C&amp;A</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FDDB6-73C1-4BAA-A417-88AD08512CB7}">
  <sheetPr>
    <tabColor rgb="FFFFC000"/>
    <pageSetUpPr fitToPage="1"/>
  </sheetPr>
  <dimension ref="A1:R17"/>
  <sheetViews>
    <sheetView zoomScale="80" zoomScaleNormal="80" workbookViewId="0">
      <pane xSplit="6" ySplit="2" topLeftCell="J3" activePane="bottomRight" state="frozen"/>
      <selection pane="topRight" activeCell="G1" sqref="G1"/>
      <selection pane="bottomLeft" activeCell="A3" sqref="A3"/>
      <selection pane="bottomRight" activeCell="M6" sqref="M6"/>
    </sheetView>
  </sheetViews>
  <sheetFormatPr defaultColWidth="33.7109375" defaultRowHeight="61.5" customHeight="1" x14ac:dyDescent="0.2"/>
  <cols>
    <col min="1" max="1" width="6.28515625" style="1" customWidth="1"/>
    <col min="2" max="2" width="8.42578125" style="1" customWidth="1"/>
    <col min="3" max="3" width="6.7109375" style="1" customWidth="1"/>
    <col min="4" max="4" width="13.140625" style="7" customWidth="1"/>
    <col min="5" max="5" width="14.42578125" style="7" customWidth="1"/>
    <col min="6" max="6" width="24.85546875" style="1" customWidth="1"/>
    <col min="7" max="7" width="15.5703125" style="1" bestFit="1" customWidth="1"/>
    <col min="8" max="8" width="17.5703125" style="1" customWidth="1"/>
    <col min="9" max="9" width="15.42578125" style="1" customWidth="1"/>
    <col min="10" max="10" width="27.28515625" style="1" customWidth="1"/>
    <col min="11" max="11" width="21" style="1" customWidth="1"/>
    <col min="12" max="12" width="22.5703125" style="1" customWidth="1"/>
    <col min="13" max="13" width="22.5703125" style="17" customWidth="1"/>
    <col min="14" max="18" width="21.28515625" style="1" customWidth="1"/>
    <col min="19" max="16384" width="33.7109375" style="1"/>
  </cols>
  <sheetData>
    <row r="1" spans="1:18" ht="25.5" customHeight="1" x14ac:dyDescent="0.2">
      <c r="A1" s="44" t="s">
        <v>0</v>
      </c>
      <c r="B1" s="45"/>
      <c r="C1" s="45"/>
      <c r="D1" s="45"/>
      <c r="E1" s="45"/>
      <c r="F1" s="45"/>
      <c r="G1" s="45"/>
      <c r="H1" s="46"/>
      <c r="I1" s="47" t="s">
        <v>422</v>
      </c>
      <c r="J1" s="48"/>
      <c r="K1" s="48"/>
      <c r="L1" s="48"/>
      <c r="M1" s="49"/>
      <c r="N1" s="41" t="s">
        <v>291</v>
      </c>
      <c r="O1" s="42"/>
      <c r="P1" s="42"/>
      <c r="Q1" s="42"/>
      <c r="R1" s="43"/>
    </row>
    <row r="2" spans="1:18" ht="63.75"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ht="63.75" x14ac:dyDescent="0.2">
      <c r="A3" s="3" t="str">
        <f>$B3&amp;"-"&amp;COUNTIFS($B$3:B3,$B3)</f>
        <v>RED-1</v>
      </c>
      <c r="B3" s="5" t="s">
        <v>66</v>
      </c>
      <c r="C3" s="3" t="s">
        <v>15</v>
      </c>
      <c r="D3" s="8" t="s">
        <v>67</v>
      </c>
      <c r="E3" s="8" t="s">
        <v>68</v>
      </c>
      <c r="F3" s="6" t="s">
        <v>69</v>
      </c>
      <c r="G3" s="5" t="s">
        <v>19</v>
      </c>
      <c r="H3" s="6" t="s">
        <v>70</v>
      </c>
      <c r="I3" s="6"/>
      <c r="J3" s="6"/>
      <c r="K3" s="5" t="s">
        <v>71</v>
      </c>
      <c r="L3" s="18"/>
      <c r="M3" s="5"/>
      <c r="N3" s="15" t="s">
        <v>72</v>
      </c>
      <c r="O3" s="6" t="s">
        <v>72</v>
      </c>
      <c r="P3" s="6" t="s">
        <v>72</v>
      </c>
      <c r="Q3" s="6" t="s">
        <v>441</v>
      </c>
      <c r="R3" s="6" t="s">
        <v>22</v>
      </c>
    </row>
    <row r="4" spans="1:18" ht="63.75" x14ac:dyDescent="0.2">
      <c r="A4" s="3" t="str">
        <f>$B4&amp;"-"&amp;COUNTIFS($B$3:B4,$B4)</f>
        <v>RED-2</v>
      </c>
      <c r="B4" s="5" t="s">
        <v>66</v>
      </c>
      <c r="C4" s="3" t="s">
        <v>15</v>
      </c>
      <c r="D4" s="8" t="s">
        <v>67</v>
      </c>
      <c r="E4" s="8" t="s">
        <v>73</v>
      </c>
      <c r="F4" s="6" t="s">
        <v>74</v>
      </c>
      <c r="G4" s="5" t="s">
        <v>19</v>
      </c>
      <c r="H4" s="6" t="s">
        <v>75</v>
      </c>
      <c r="I4" s="6"/>
      <c r="J4" s="6"/>
      <c r="K4" s="5" t="s">
        <v>71</v>
      </c>
      <c r="L4" s="18"/>
      <c r="M4" s="5"/>
      <c r="N4" s="15" t="s">
        <v>76</v>
      </c>
      <c r="O4" s="6" t="s">
        <v>76</v>
      </c>
      <c r="P4" s="6" t="s">
        <v>76</v>
      </c>
      <c r="Q4" s="6" t="s">
        <v>441</v>
      </c>
      <c r="R4" s="6" t="s">
        <v>22</v>
      </c>
    </row>
    <row r="5" spans="1:18" ht="63.75" x14ac:dyDescent="0.2">
      <c r="A5" s="3" t="str">
        <f>$B5&amp;"-"&amp;COUNTIFS($B$3:B5,$B5)</f>
        <v>RED-3</v>
      </c>
      <c r="B5" s="5" t="s">
        <v>66</v>
      </c>
      <c r="C5" s="3" t="s">
        <v>15</v>
      </c>
      <c r="D5" s="8" t="s">
        <v>67</v>
      </c>
      <c r="E5" s="8" t="s">
        <v>77</v>
      </c>
      <c r="F5" s="6" t="s">
        <v>78</v>
      </c>
      <c r="G5" s="5" t="s">
        <v>19</v>
      </c>
      <c r="H5" s="6" t="s">
        <v>79</v>
      </c>
      <c r="I5" s="6"/>
      <c r="J5" s="6"/>
      <c r="K5" s="5" t="s">
        <v>71</v>
      </c>
      <c r="L5" s="18"/>
      <c r="M5" s="5"/>
      <c r="N5" s="15" t="s">
        <v>80</v>
      </c>
      <c r="O5" s="6" t="s">
        <v>80</v>
      </c>
      <c r="P5" s="6" t="s">
        <v>80</v>
      </c>
      <c r="Q5" s="6" t="s">
        <v>441</v>
      </c>
      <c r="R5" s="6" t="s">
        <v>22</v>
      </c>
    </row>
    <row r="6" spans="1:18" ht="63.75" x14ac:dyDescent="0.2">
      <c r="A6" s="3" t="str">
        <f>$B6&amp;"-"&amp;COUNTIFS($B$3:B6,$B6)</f>
        <v>RED-4</v>
      </c>
      <c r="B6" s="5" t="s">
        <v>66</v>
      </c>
      <c r="C6" s="3" t="s">
        <v>41</v>
      </c>
      <c r="D6" s="8" t="s">
        <v>67</v>
      </c>
      <c r="E6" s="8" t="s">
        <v>81</v>
      </c>
      <c r="F6" s="6" t="s">
        <v>82</v>
      </c>
      <c r="G6" s="5" t="s">
        <v>19</v>
      </c>
      <c r="H6" s="6" t="s">
        <v>83</v>
      </c>
      <c r="I6" s="6"/>
      <c r="J6" s="6"/>
      <c r="K6" s="5" t="s">
        <v>36</v>
      </c>
      <c r="L6" s="18" t="s">
        <v>71</v>
      </c>
      <c r="M6" s="5"/>
      <c r="N6" s="15" t="s">
        <v>84</v>
      </c>
      <c r="O6" s="6" t="s">
        <v>84</v>
      </c>
      <c r="P6" s="6"/>
      <c r="Q6" s="6" t="s">
        <v>441</v>
      </c>
      <c r="R6" s="6" t="s">
        <v>22</v>
      </c>
    </row>
    <row r="7" spans="1:18" ht="63.75" x14ac:dyDescent="0.2">
      <c r="A7" s="3" t="str">
        <f>$B7&amp;"-"&amp;COUNTIFS($B$3:B7,$B7)</f>
        <v>RED-5</v>
      </c>
      <c r="B7" s="5" t="s">
        <v>66</v>
      </c>
      <c r="C7" s="3" t="s">
        <v>41</v>
      </c>
      <c r="D7" s="8" t="s">
        <v>67</v>
      </c>
      <c r="E7" s="8" t="s">
        <v>85</v>
      </c>
      <c r="F7" s="6" t="s">
        <v>86</v>
      </c>
      <c r="G7" s="5" t="s">
        <v>19</v>
      </c>
      <c r="H7" s="6" t="s">
        <v>87</v>
      </c>
      <c r="I7" s="6"/>
      <c r="J7" s="6"/>
      <c r="K7" s="5" t="s">
        <v>36</v>
      </c>
      <c r="L7" s="18" t="s">
        <v>71</v>
      </c>
      <c r="M7" s="5"/>
      <c r="N7" s="15" t="s">
        <v>88</v>
      </c>
      <c r="O7" s="6" t="s">
        <v>88</v>
      </c>
      <c r="P7" s="6"/>
      <c r="Q7" s="6" t="s">
        <v>441</v>
      </c>
      <c r="R7" s="6" t="s">
        <v>22</v>
      </c>
    </row>
    <row r="8" spans="1:18" ht="63.75" x14ac:dyDescent="0.2">
      <c r="A8" s="3" t="str">
        <f>$B8&amp;"-"&amp;COUNTIFS($B$3:B8,$B8)</f>
        <v>RED-6</v>
      </c>
      <c r="B8" s="5" t="s">
        <v>66</v>
      </c>
      <c r="C8" s="3" t="s">
        <v>41</v>
      </c>
      <c r="D8" s="8" t="s">
        <v>67</v>
      </c>
      <c r="E8" s="8" t="s">
        <v>89</v>
      </c>
      <c r="F8" s="6" t="s">
        <v>90</v>
      </c>
      <c r="G8" s="5" t="s">
        <v>19</v>
      </c>
      <c r="H8" s="6" t="s">
        <v>91</v>
      </c>
      <c r="I8" s="6"/>
      <c r="J8" s="6"/>
      <c r="K8" s="5" t="s">
        <v>36</v>
      </c>
      <c r="L8" s="18" t="s">
        <v>71</v>
      </c>
      <c r="M8" s="5"/>
      <c r="N8" s="15" t="s">
        <v>92</v>
      </c>
      <c r="O8" s="6" t="s">
        <v>92</v>
      </c>
      <c r="P8" s="6"/>
      <c r="Q8" s="6" t="s">
        <v>441</v>
      </c>
      <c r="R8" s="6" t="s">
        <v>22</v>
      </c>
    </row>
    <row r="9" spans="1:18" ht="63.75" x14ac:dyDescent="0.2">
      <c r="A9" s="3" t="str">
        <f>$B9&amp;"-"&amp;COUNTIFS($B$3:B9,$B9)</f>
        <v>RED-7</v>
      </c>
      <c r="B9" s="5" t="s">
        <v>66</v>
      </c>
      <c r="C9" s="3" t="s">
        <v>41</v>
      </c>
      <c r="D9" s="10" t="s">
        <v>105</v>
      </c>
      <c r="E9" s="10" t="s">
        <v>106</v>
      </c>
      <c r="F9" s="6" t="s">
        <v>357</v>
      </c>
      <c r="G9" s="5" t="s">
        <v>19</v>
      </c>
      <c r="H9" s="6" t="s">
        <v>107</v>
      </c>
      <c r="I9" s="6"/>
      <c r="J9" s="6"/>
      <c r="K9" s="5"/>
      <c r="L9" s="5" t="s">
        <v>60</v>
      </c>
      <c r="M9" s="5"/>
      <c r="N9" s="6" t="str">
        <f>"Outputs could potentially be used to assist in development of "&amp;LOWER($E9) &amp;" impacts "</f>
        <v xml:space="preserve">Outputs could potentially be used to assist in development of industrial employment impacts </v>
      </c>
      <c r="O9" s="6" t="str">
        <f>"Outputs could potentially be used to assist in development of "&amp;LOWER($E9) &amp;" impacts "</f>
        <v xml:space="preserve">Outputs could potentially be used to assist in development of industrial employment impacts </v>
      </c>
      <c r="P9" s="6" t="str">
        <f>"Outputs could potentially be used to assist in development of "&amp;LOWER($E9) &amp;" impacts "</f>
        <v xml:space="preserve">Outputs could potentially be used to assist in development of industrial employment impacts </v>
      </c>
      <c r="Q9" s="6"/>
      <c r="R9" s="4"/>
    </row>
    <row r="10" spans="1:18" ht="51" x14ac:dyDescent="0.2">
      <c r="A10" s="3" t="str">
        <f>$B10&amp;"-"&amp;COUNTIFS($B$3:B10,$B10)</f>
        <v>RED-8</v>
      </c>
      <c r="B10" s="5" t="s">
        <v>66</v>
      </c>
      <c r="C10" s="3" t="s">
        <v>41</v>
      </c>
      <c r="D10" s="10" t="s">
        <v>105</v>
      </c>
      <c r="E10" s="10" t="s">
        <v>108</v>
      </c>
      <c r="F10" s="6" t="s">
        <v>358</v>
      </c>
      <c r="G10" s="6" t="s">
        <v>109</v>
      </c>
      <c r="H10" s="6" t="s">
        <v>110</v>
      </c>
      <c r="I10" s="6"/>
      <c r="J10" s="6"/>
      <c r="K10" s="5"/>
      <c r="L10" s="5" t="s">
        <v>60</v>
      </c>
      <c r="M10" s="5"/>
      <c r="N10" s="6" t="str">
        <f>"Outputs could potentially be used to assist in development of "&amp;LOWER($E10) &amp;" impacts "</f>
        <v xml:space="preserve">Outputs could potentially be used to assist in development of top employers impacts </v>
      </c>
      <c r="O10" s="6" t="str">
        <f>"Outputs could potentially be used to assist in development of "&amp;LOWER($E10) &amp;" impacts "</f>
        <v xml:space="preserve">Outputs could potentially be used to assist in development of top employers impacts </v>
      </c>
      <c r="P10" s="6"/>
      <c r="Q10" s="6"/>
      <c r="R10" s="4"/>
    </row>
    <row r="11" spans="1:18" ht="51" x14ac:dyDescent="0.2">
      <c r="A11" s="3" t="str">
        <f>$B11&amp;"-"&amp;COUNTIFS($B$3:B11,$B11)</f>
        <v>RED-9</v>
      </c>
      <c r="B11" s="5" t="s">
        <v>66</v>
      </c>
      <c r="C11" s="3" t="s">
        <v>41</v>
      </c>
      <c r="D11" s="10" t="s">
        <v>105</v>
      </c>
      <c r="E11" s="10" t="s">
        <v>111</v>
      </c>
      <c r="F11" s="6" t="s">
        <v>359</v>
      </c>
      <c r="G11" s="6" t="s">
        <v>19</v>
      </c>
      <c r="H11" s="6" t="s">
        <v>112</v>
      </c>
      <c r="I11" s="6"/>
      <c r="J11" s="6"/>
      <c r="K11" s="5"/>
      <c r="L11" s="5" t="s">
        <v>71</v>
      </c>
      <c r="M11" s="5"/>
      <c r="N11" s="6" t="str">
        <f t="shared" ref="N11:O17" si="0">"Outputs could potentially be used to assist in development of "&amp;LOWER($E11) &amp;" impacts "</f>
        <v xml:space="preserve">Outputs could potentially be used to assist in development of wages impacts </v>
      </c>
      <c r="O11" s="6" t="str">
        <f t="shared" si="0"/>
        <v xml:space="preserve">Outputs could potentially be used to assist in development of wages impacts </v>
      </c>
      <c r="P11" s="6" t="s">
        <v>113</v>
      </c>
      <c r="Q11" s="6"/>
      <c r="R11" s="4"/>
    </row>
    <row r="12" spans="1:18" ht="51" x14ac:dyDescent="0.2">
      <c r="A12" s="3" t="str">
        <f>$B12&amp;"-"&amp;COUNTIFS($B$3:B12,$B12)</f>
        <v>RED-10</v>
      </c>
      <c r="B12" s="5" t="s">
        <v>66</v>
      </c>
      <c r="C12" s="3" t="s">
        <v>41</v>
      </c>
      <c r="D12" s="10" t="s">
        <v>105</v>
      </c>
      <c r="E12" s="10" t="s">
        <v>114</v>
      </c>
      <c r="F12" s="6" t="s">
        <v>360</v>
      </c>
      <c r="G12" s="6" t="s">
        <v>19</v>
      </c>
      <c r="H12" s="6" t="s">
        <v>115</v>
      </c>
      <c r="I12" s="6"/>
      <c r="J12" s="6"/>
      <c r="K12" s="5"/>
      <c r="L12" s="5" t="s">
        <v>71</v>
      </c>
      <c r="M12" s="5"/>
      <c r="N12" s="6" t="str">
        <f t="shared" si="0"/>
        <v xml:space="preserve">Outputs could potentially be used to assist in development of cost of living impacts </v>
      </c>
      <c r="O12" s="6" t="str">
        <f t="shared" si="0"/>
        <v xml:space="preserve">Outputs could potentially be used to assist in development of cost of living impacts </v>
      </c>
      <c r="P12" s="6"/>
      <c r="Q12" s="6"/>
      <c r="R12" s="4"/>
    </row>
    <row r="13" spans="1:18" ht="51" x14ac:dyDescent="0.2">
      <c r="A13" s="3" t="str">
        <f>$B13&amp;"-"&amp;COUNTIFS($B$3:B13,$B13)</f>
        <v>RED-11</v>
      </c>
      <c r="B13" s="5" t="s">
        <v>66</v>
      </c>
      <c r="C13" s="3" t="s">
        <v>41</v>
      </c>
      <c r="D13" s="10" t="s">
        <v>105</v>
      </c>
      <c r="E13" s="10" t="s">
        <v>116</v>
      </c>
      <c r="F13" s="6" t="s">
        <v>361</v>
      </c>
      <c r="G13" s="6" t="s">
        <v>19</v>
      </c>
      <c r="H13" s="6" t="s">
        <v>117</v>
      </c>
      <c r="I13" s="6"/>
      <c r="J13" s="6"/>
      <c r="K13" s="5"/>
      <c r="L13" s="5" t="s">
        <v>71</v>
      </c>
      <c r="M13" s="5"/>
      <c r="N13" s="6" t="str">
        <f t="shared" si="0"/>
        <v xml:space="preserve">Outputs could potentially be used to assist in development of hours worked impacts </v>
      </c>
      <c r="O13" s="6" t="str">
        <f t="shared" si="0"/>
        <v xml:space="preserve">Outputs could potentially be used to assist in development of hours worked impacts </v>
      </c>
      <c r="P13" s="6"/>
      <c r="Q13" s="6"/>
      <c r="R13" s="4"/>
    </row>
    <row r="14" spans="1:18" ht="51" x14ac:dyDescent="0.2">
      <c r="A14" s="3" t="str">
        <f>$B14&amp;"-"&amp;COUNTIFS($B$3:B14,$B14)</f>
        <v>RED-12</v>
      </c>
      <c r="B14" s="5" t="s">
        <v>66</v>
      </c>
      <c r="C14" s="3" t="s">
        <v>41</v>
      </c>
      <c r="D14" s="10" t="s">
        <v>105</v>
      </c>
      <c r="E14" s="10" t="s">
        <v>118</v>
      </c>
      <c r="F14" s="6" t="s">
        <v>362</v>
      </c>
      <c r="G14" s="6" t="s">
        <v>19</v>
      </c>
      <c r="H14" s="6" t="s">
        <v>119</v>
      </c>
      <c r="I14" s="6"/>
      <c r="J14" s="6"/>
      <c r="K14" s="5"/>
      <c r="L14" s="5" t="s">
        <v>71</v>
      </c>
      <c r="M14" s="5"/>
      <c r="N14" s="6" t="str">
        <f t="shared" si="0"/>
        <v xml:space="preserve">Outputs could potentially be used to assist in development of homes sold impacts </v>
      </c>
      <c r="O14" s="6" t="str">
        <f t="shared" si="0"/>
        <v xml:space="preserve">Outputs could potentially be used to assist in development of homes sold impacts </v>
      </c>
      <c r="P14" s="6"/>
      <c r="Q14" s="6"/>
      <c r="R14" s="4"/>
    </row>
    <row r="15" spans="1:18" ht="51" x14ac:dyDescent="0.2">
      <c r="A15" s="3" t="str">
        <f>$B15&amp;"-"&amp;COUNTIFS($B$3:B15,$B15)</f>
        <v>RED-13</v>
      </c>
      <c r="B15" s="5" t="s">
        <v>66</v>
      </c>
      <c r="C15" s="3" t="s">
        <v>41</v>
      </c>
      <c r="D15" s="10" t="s">
        <v>105</v>
      </c>
      <c r="E15" s="10" t="s">
        <v>120</v>
      </c>
      <c r="F15" s="6" t="s">
        <v>363</v>
      </c>
      <c r="G15" s="6" t="s">
        <v>19</v>
      </c>
      <c r="H15" s="6" t="s">
        <v>121</v>
      </c>
      <c r="I15" s="6"/>
      <c r="J15" s="6"/>
      <c r="K15" s="5"/>
      <c r="L15" s="5" t="s">
        <v>122</v>
      </c>
      <c r="M15" s="5"/>
      <c r="N15" s="6" t="str">
        <f t="shared" si="0"/>
        <v xml:space="preserve">Outputs could potentially be used to assist in development of real estate value impacts </v>
      </c>
      <c r="O15" s="6" t="str">
        <f t="shared" si="0"/>
        <v xml:space="preserve">Outputs could potentially be used to assist in development of real estate value impacts </v>
      </c>
      <c r="P15" s="6"/>
      <c r="Q15" s="6"/>
      <c r="R15" s="4"/>
    </row>
    <row r="16" spans="1:18" ht="63.75" x14ac:dyDescent="0.2">
      <c r="A16" s="3" t="str">
        <f>$B16&amp;"-"&amp;COUNTIFS($B$3:B16,$B16)</f>
        <v>RED-14</v>
      </c>
      <c r="B16" s="5" t="s">
        <v>66</v>
      </c>
      <c r="C16" s="3" t="s">
        <v>41</v>
      </c>
      <c r="D16" s="10" t="s">
        <v>105</v>
      </c>
      <c r="E16" s="10" t="s">
        <v>123</v>
      </c>
      <c r="F16" s="6" t="s">
        <v>424</v>
      </c>
      <c r="G16" s="6" t="s">
        <v>19</v>
      </c>
      <c r="H16" s="6" t="s">
        <v>124</v>
      </c>
      <c r="I16" s="6"/>
      <c r="J16" s="6"/>
      <c r="K16" s="5"/>
      <c r="L16" s="5"/>
      <c r="M16" s="5"/>
      <c r="N16" s="6" t="str">
        <f t="shared" si="0"/>
        <v xml:space="preserve">Outputs could potentially be used to assist in development of % locally owned businesses impacts </v>
      </c>
      <c r="O16" s="6" t="str">
        <f t="shared" si="0"/>
        <v xml:space="preserve">Outputs could potentially be used to assist in development of % locally owned businesses impacts </v>
      </c>
      <c r="P16" s="6"/>
      <c r="Q16" s="6"/>
      <c r="R16" s="4"/>
    </row>
    <row r="17" spans="1:18" ht="63.75" x14ac:dyDescent="0.2">
      <c r="A17" s="3" t="str">
        <f>$B17&amp;"-"&amp;COUNTIFS($B$3:B17,$B17)</f>
        <v>RED-15</v>
      </c>
      <c r="B17" s="5" t="s">
        <v>66</v>
      </c>
      <c r="C17" s="3" t="s">
        <v>41</v>
      </c>
      <c r="D17" s="10" t="s">
        <v>105</v>
      </c>
      <c r="E17" s="10" t="s">
        <v>125</v>
      </c>
      <c r="F17" s="6" t="s">
        <v>364</v>
      </c>
      <c r="G17" s="6" t="s">
        <v>19</v>
      </c>
      <c r="H17" s="2" t="s">
        <v>125</v>
      </c>
      <c r="I17" s="6"/>
      <c r="J17" s="6"/>
      <c r="K17" s="5"/>
      <c r="L17" s="5"/>
      <c r="M17" s="5"/>
      <c r="N17" s="6" t="str">
        <f t="shared" si="0"/>
        <v xml:space="preserve">Outputs could potentially be used to assist in development of unemployment rate impacts </v>
      </c>
      <c r="O17" s="6" t="str">
        <f t="shared" si="0"/>
        <v xml:space="preserve">Outputs could potentially be used to assist in development of unemployment rate impacts </v>
      </c>
      <c r="P17" s="6"/>
      <c r="Q17" s="6"/>
      <c r="R17" s="4"/>
    </row>
  </sheetData>
  <mergeCells count="3">
    <mergeCell ref="A1:H1"/>
    <mergeCell ref="N1:R1"/>
    <mergeCell ref="I1:M1"/>
  </mergeCells>
  <pageMargins left="0.25" right="0.25" top="0.75" bottom="0.75" header="0.3" footer="0.3"/>
  <pageSetup paperSize="5" scale="54" fitToHeight="0" orientation="landscape" horizontalDpi="1200" verticalDpi="1200" r:id="rId1"/>
  <headerFooter scaleWithDoc="0">
    <oddHeader>&amp;A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DE6DB-9654-4CC9-98CF-3534DBFC6C11}">
  <sheetPr>
    <tabColor rgb="FFFFC000"/>
    <pageSetUpPr fitToPage="1"/>
  </sheetPr>
  <dimension ref="A1:R24"/>
  <sheetViews>
    <sheetView zoomScale="80" zoomScaleNormal="80" workbookViewId="0">
      <pane xSplit="6" ySplit="2" topLeftCell="G3" activePane="bottomRight" state="frozen"/>
      <selection pane="topRight" activeCell="G1" sqref="G1"/>
      <selection pane="bottomLeft" activeCell="A3" sqref="A3"/>
      <selection pane="bottomRight" activeCell="J6" sqref="J6"/>
    </sheetView>
  </sheetViews>
  <sheetFormatPr defaultColWidth="33.7109375" defaultRowHeight="61.5" customHeight="1" x14ac:dyDescent="0.2"/>
  <cols>
    <col min="1" max="1" width="6.28515625" style="1" customWidth="1"/>
    <col min="2" max="2" width="7.28515625" style="1" bestFit="1" customWidth="1"/>
    <col min="3" max="3" width="5.85546875" style="1" customWidth="1"/>
    <col min="4" max="4" width="13.140625" style="7" customWidth="1"/>
    <col min="5" max="5" width="14.42578125" style="7" customWidth="1"/>
    <col min="6" max="6" width="24.85546875" style="1" customWidth="1"/>
    <col min="7" max="7" width="15.5703125" style="1" bestFit="1" customWidth="1"/>
    <col min="8" max="8" width="17.5703125" style="1" customWidth="1"/>
    <col min="9" max="9" width="15.42578125" style="1" customWidth="1"/>
    <col min="10" max="10" width="25.42578125" style="1" customWidth="1"/>
    <col min="11" max="11" width="21" style="1" customWidth="1"/>
    <col min="12" max="13" width="22.5703125" style="1" customWidth="1"/>
    <col min="14" max="18" width="21.28515625" style="1" customWidth="1"/>
    <col min="19" max="16384" width="33.7109375" style="1"/>
  </cols>
  <sheetData>
    <row r="1" spans="1:18" ht="25.5" customHeight="1" x14ac:dyDescent="0.2">
      <c r="A1" s="44" t="s">
        <v>0</v>
      </c>
      <c r="B1" s="45"/>
      <c r="C1" s="45"/>
      <c r="D1" s="45"/>
      <c r="E1" s="45"/>
      <c r="F1" s="45"/>
      <c r="G1" s="45"/>
      <c r="H1" s="46"/>
      <c r="I1" s="47" t="s">
        <v>422</v>
      </c>
      <c r="J1" s="48"/>
      <c r="K1" s="48"/>
      <c r="L1" s="48"/>
      <c r="M1" s="49"/>
      <c r="N1" s="41" t="s">
        <v>291</v>
      </c>
      <c r="O1" s="42"/>
      <c r="P1" s="42"/>
      <c r="Q1" s="42"/>
      <c r="R1" s="43"/>
    </row>
    <row r="2" spans="1:18" s="7" customFormat="1" ht="84"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ht="61.5" customHeight="1" x14ac:dyDescent="0.2">
      <c r="A3" s="3" t="str">
        <f>$B3&amp;"-"&amp;COUNTIFS($B$3:B3,$B3)</f>
        <v>OSE-1</v>
      </c>
      <c r="B3" s="5" t="s">
        <v>93</v>
      </c>
      <c r="C3" s="3" t="s">
        <v>15</v>
      </c>
      <c r="D3" s="9" t="s">
        <v>94</v>
      </c>
      <c r="E3" s="9" t="s">
        <v>95</v>
      </c>
      <c r="F3" s="6" t="s">
        <v>96</v>
      </c>
      <c r="G3" s="5" t="s">
        <v>97</v>
      </c>
      <c r="H3" s="6" t="s">
        <v>98</v>
      </c>
      <c r="I3" s="6"/>
      <c r="J3" s="6"/>
      <c r="K3" s="5" t="s">
        <v>71</v>
      </c>
      <c r="L3" s="5" t="s">
        <v>60</v>
      </c>
      <c r="M3" s="5"/>
      <c r="N3" s="6"/>
      <c r="O3" s="6" t="s">
        <v>99</v>
      </c>
      <c r="P3" s="6"/>
      <c r="Q3" s="6"/>
      <c r="R3" s="6"/>
    </row>
    <row r="4" spans="1:18" ht="61.5" customHeight="1" x14ac:dyDescent="0.2">
      <c r="A4" s="3" t="str">
        <f>$B4&amp;"-"&amp;COUNTIFS($B$3:B4,$B4)</f>
        <v>OSE-2</v>
      </c>
      <c r="B4" s="5" t="s">
        <v>93</v>
      </c>
      <c r="C4" s="3" t="s">
        <v>15</v>
      </c>
      <c r="D4" s="9" t="s">
        <v>94</v>
      </c>
      <c r="E4" s="9" t="s">
        <v>100</v>
      </c>
      <c r="F4" s="6" t="s">
        <v>101</v>
      </c>
      <c r="G4" s="5" t="s">
        <v>19</v>
      </c>
      <c r="H4" s="6" t="s">
        <v>102</v>
      </c>
      <c r="I4" s="6"/>
      <c r="J4" s="6"/>
      <c r="K4" s="5" t="s">
        <v>36</v>
      </c>
      <c r="L4" s="5" t="s">
        <v>103</v>
      </c>
      <c r="M4" s="5"/>
      <c r="N4" s="6"/>
      <c r="O4" s="6" t="s">
        <v>104</v>
      </c>
      <c r="P4" s="6"/>
      <c r="Q4" s="6" t="s">
        <v>442</v>
      </c>
      <c r="R4" s="4"/>
    </row>
    <row r="5" spans="1:18" ht="61.5" customHeight="1" x14ac:dyDescent="0.2">
      <c r="A5" s="3" t="str">
        <f>$B5&amp;"-"&amp;COUNTIFS($B$3:B5,$B5)</f>
        <v>OSE-3</v>
      </c>
      <c r="B5" s="5" t="s">
        <v>93</v>
      </c>
      <c r="C5" s="3" t="s">
        <v>41</v>
      </c>
      <c r="D5" s="9" t="s">
        <v>126</v>
      </c>
      <c r="E5" s="9" t="s">
        <v>127</v>
      </c>
      <c r="F5" s="6" t="str">
        <f>"Potential impact from coastal storms on "&amp;LOWER(H5)</f>
        <v>Potential impact from coastal storms on citizen ratings of the community as a good place to live</v>
      </c>
      <c r="G5" s="6" t="s">
        <v>128</v>
      </c>
      <c r="H5" s="6" t="s">
        <v>129</v>
      </c>
      <c r="I5" s="6"/>
      <c r="J5" s="6"/>
      <c r="K5" s="5"/>
      <c r="L5" s="5"/>
      <c r="M5" s="5"/>
      <c r="N5" s="6"/>
      <c r="O5" s="6"/>
      <c r="P5" s="6"/>
      <c r="Q5" s="6" t="s">
        <v>130</v>
      </c>
      <c r="R5" s="4"/>
    </row>
    <row r="6" spans="1:18" ht="61.5" customHeight="1" x14ac:dyDescent="0.2">
      <c r="A6" s="3" t="str">
        <f>$B6&amp;"-"&amp;COUNTIFS($B$3:B6,$B6)</f>
        <v>OSE-4</v>
      </c>
      <c r="B6" s="5" t="s">
        <v>93</v>
      </c>
      <c r="C6" s="3" t="s">
        <v>41</v>
      </c>
      <c r="D6" s="9" t="s">
        <v>126</v>
      </c>
      <c r="E6" s="9" t="s">
        <v>131</v>
      </c>
      <c r="F6" s="6" t="str">
        <f t="shared" ref="F6:F12" si="0">"Impact from coastal storms on "&amp;LOWER(H6)</f>
        <v>Impact from coastal storms on # of civic and community organizations/ members</v>
      </c>
      <c r="G6" s="6" t="s">
        <v>19</v>
      </c>
      <c r="H6" s="6" t="s">
        <v>132</v>
      </c>
      <c r="I6" s="6"/>
      <c r="J6" s="6"/>
      <c r="K6" s="5"/>
      <c r="L6" s="5"/>
      <c r="M6" s="5"/>
      <c r="N6" s="6" t="str">
        <f>"Outputs could potentially be used to assist in development of "&amp;LOWER($E6) &amp;" impacts "</f>
        <v xml:space="preserve">Outputs could potentially be used to assist in development of civic participation impacts </v>
      </c>
      <c r="O6" s="6" t="str">
        <f>"Outputs could potentially be used to assist in development of "&amp;LOWER($E6) &amp;" impacts "</f>
        <v xml:space="preserve">Outputs could potentially be used to assist in development of civic participation impacts </v>
      </c>
      <c r="P6" s="6"/>
      <c r="Q6" s="6"/>
      <c r="R6" s="4"/>
    </row>
    <row r="7" spans="1:18" ht="61.5" customHeight="1" x14ac:dyDescent="0.2">
      <c r="A7" s="3" t="str">
        <f>$B7&amp;"-"&amp;COUNTIFS($B$3:B7,$B7)</f>
        <v>OSE-5</v>
      </c>
      <c r="B7" s="5" t="s">
        <v>93</v>
      </c>
      <c r="C7" s="3" t="s">
        <v>41</v>
      </c>
      <c r="D7" s="9" t="s">
        <v>126</v>
      </c>
      <c r="E7" s="9" t="s">
        <v>133</v>
      </c>
      <c r="F7" s="6" t="str">
        <f t="shared" si="0"/>
        <v>Impact from coastal storms on community vision and outlook for the future</v>
      </c>
      <c r="G7" s="6" t="s">
        <v>128</v>
      </c>
      <c r="H7" s="6" t="s">
        <v>134</v>
      </c>
      <c r="I7" s="6"/>
      <c r="J7" s="6"/>
      <c r="K7" s="5"/>
      <c r="L7" s="5"/>
      <c r="M7" s="4"/>
      <c r="N7" s="6"/>
      <c r="O7" s="6"/>
      <c r="P7" s="6"/>
      <c r="Q7" s="6" t="s">
        <v>130</v>
      </c>
      <c r="R7" s="4"/>
    </row>
    <row r="8" spans="1:18" ht="61.5" customHeight="1" x14ac:dyDescent="0.2">
      <c r="A8" s="3" t="str">
        <f>$B8&amp;"-"&amp;COUNTIFS($B$3:B8,$B8)</f>
        <v>OSE-6</v>
      </c>
      <c r="B8" s="5" t="s">
        <v>93</v>
      </c>
      <c r="C8" s="3" t="s">
        <v>41</v>
      </c>
      <c r="D8" s="9" t="s">
        <v>126</v>
      </c>
      <c r="E8" s="9" t="s">
        <v>135</v>
      </c>
      <c r="F8" s="6" t="str">
        <f t="shared" si="0"/>
        <v>Impact from coastal storms on community improvements underway and/or # community improvements underway</v>
      </c>
      <c r="G8" s="6" t="s">
        <v>97</v>
      </c>
      <c r="H8" s="6" t="s">
        <v>136</v>
      </c>
      <c r="I8" s="6"/>
      <c r="J8" s="6"/>
      <c r="K8" s="5"/>
      <c r="L8" s="5"/>
      <c r="M8" s="4"/>
      <c r="N8" s="6"/>
      <c r="O8" s="6"/>
      <c r="P8" s="6"/>
      <c r="Q8" s="6"/>
      <c r="R8" s="4"/>
    </row>
    <row r="9" spans="1:18" ht="61.5" customHeight="1" x14ac:dyDescent="0.2">
      <c r="A9" s="3" t="str">
        <f>$B9&amp;"-"&amp;COUNTIFS($B$3:B9,$B9)</f>
        <v>OSE-7</v>
      </c>
      <c r="B9" s="5" t="s">
        <v>93</v>
      </c>
      <c r="C9" s="3" t="s">
        <v>41</v>
      </c>
      <c r="D9" s="9" t="s">
        <v>126</v>
      </c>
      <c r="E9" s="9" t="s">
        <v>137</v>
      </c>
      <c r="F9" s="6" t="str">
        <f t="shared" si="0"/>
        <v>Impact from coastal storms on % of voters casting ballots in the last local election</v>
      </c>
      <c r="G9" s="6" t="s">
        <v>19</v>
      </c>
      <c r="H9" s="6" t="s">
        <v>138</v>
      </c>
      <c r="I9" s="6"/>
      <c r="J9" s="6"/>
      <c r="K9" s="5"/>
      <c r="L9" s="5"/>
      <c r="M9" s="4"/>
      <c r="N9" s="6"/>
      <c r="O9" s="6"/>
      <c r="P9" s="6"/>
      <c r="Q9" s="6"/>
      <c r="R9" s="4"/>
    </row>
    <row r="10" spans="1:18" ht="76.5" x14ac:dyDescent="0.2">
      <c r="A10" s="3" t="str">
        <f>$B10&amp;"-"&amp;COUNTIFS($B$3:B10,$B10)</f>
        <v>OSE-8</v>
      </c>
      <c r="B10" s="5" t="s">
        <v>93</v>
      </c>
      <c r="C10" s="3" t="s">
        <v>41</v>
      </c>
      <c r="D10" s="9" t="s">
        <v>126</v>
      </c>
      <c r="E10" s="9" t="s">
        <v>139</v>
      </c>
      <c r="F10" s="6" t="str">
        <f t="shared" si="0"/>
        <v>Impact from coastal storms on number of residents attending open municipal government meetings per annum or in past year</v>
      </c>
      <c r="G10" s="6" t="s">
        <v>97</v>
      </c>
      <c r="H10" s="6" t="s">
        <v>355</v>
      </c>
      <c r="I10" s="6"/>
      <c r="J10" s="6"/>
      <c r="K10" s="5"/>
      <c r="L10" s="5"/>
      <c r="M10" s="4"/>
      <c r="N10" s="6"/>
      <c r="O10" s="6"/>
      <c r="P10" s="6"/>
      <c r="Q10" s="6"/>
      <c r="R10" s="4"/>
    </row>
    <row r="11" spans="1:18" ht="61.5" customHeight="1" x14ac:dyDescent="0.2">
      <c r="A11" s="3" t="str">
        <f>$B11&amp;"-"&amp;COUNTIFS($B$3:B11,$B11)</f>
        <v>OSE-9</v>
      </c>
      <c r="B11" s="5" t="s">
        <v>93</v>
      </c>
      <c r="C11" s="3" t="s">
        <v>41</v>
      </c>
      <c r="D11" s="9" t="s">
        <v>126</v>
      </c>
      <c r="E11" s="9" t="s">
        <v>141</v>
      </c>
      <c r="F11" s="6" t="str">
        <f t="shared" si="0"/>
        <v>Impact from coastal storms on views on quality of life</v>
      </c>
      <c r="G11" s="6" t="s">
        <v>128</v>
      </c>
      <c r="H11" s="6" t="s">
        <v>142</v>
      </c>
      <c r="I11" s="6"/>
      <c r="J11" s="6"/>
      <c r="K11" s="5"/>
      <c r="L11" s="5"/>
      <c r="M11" s="4"/>
      <c r="N11" s="6"/>
      <c r="O11" s="6"/>
      <c r="P11" s="6"/>
      <c r="Q11" s="6" t="s">
        <v>130</v>
      </c>
      <c r="R11" s="4"/>
    </row>
    <row r="12" spans="1:18" ht="61.5" customHeight="1" x14ac:dyDescent="0.2">
      <c r="A12" s="3" t="str">
        <f>$B12&amp;"-"&amp;COUNTIFS($B$3:B12,$B12)</f>
        <v>OSE-10</v>
      </c>
      <c r="B12" s="5" t="s">
        <v>93</v>
      </c>
      <c r="C12" s="3" t="s">
        <v>41</v>
      </c>
      <c r="D12" s="9" t="s">
        <v>126</v>
      </c>
      <c r="E12" s="9" t="s">
        <v>143</v>
      </c>
      <c r="F12" s="6" t="str">
        <f t="shared" si="0"/>
        <v>Impact from coastal storms on views on equity and diversity in community</v>
      </c>
      <c r="G12" s="6" t="s">
        <v>128</v>
      </c>
      <c r="H12" s="6" t="s">
        <v>144</v>
      </c>
      <c r="I12" s="6"/>
      <c r="J12" s="6"/>
      <c r="K12" s="5"/>
      <c r="L12" s="5"/>
      <c r="M12" s="4"/>
      <c r="N12" s="6"/>
      <c r="O12" s="6"/>
      <c r="P12" s="6"/>
      <c r="Q12" s="6" t="s">
        <v>130</v>
      </c>
      <c r="R12" s="4"/>
    </row>
    <row r="13" spans="1:18" ht="76.5" x14ac:dyDescent="0.2">
      <c r="A13" s="3" t="str">
        <f>$B13&amp;"-"&amp;COUNTIFS($B$3:B13,$B13)</f>
        <v>OSE-11</v>
      </c>
      <c r="B13" s="5" t="s">
        <v>93</v>
      </c>
      <c r="C13" s="3" t="s">
        <v>41</v>
      </c>
      <c r="D13" s="10" t="s">
        <v>126</v>
      </c>
      <c r="E13" s="10" t="s">
        <v>353</v>
      </c>
      <c r="F13" s="6" t="str">
        <f t="shared" ref="F13:F24" si="1">"Impact from coastal storms on "&amp;LOWER(H13)</f>
        <v>Impact from coastal storms on change in number of community services available; change in number of residents using those services</v>
      </c>
      <c r="G13" s="6" t="s">
        <v>354</v>
      </c>
      <c r="H13" s="6" t="s">
        <v>356</v>
      </c>
      <c r="I13" s="6"/>
      <c r="J13" s="6"/>
      <c r="K13" s="5"/>
      <c r="L13" s="5"/>
      <c r="M13" s="4"/>
      <c r="N13" s="6"/>
      <c r="O13" s="6"/>
      <c r="P13" s="6"/>
      <c r="Q13" s="6"/>
      <c r="R13" s="4"/>
    </row>
    <row r="14" spans="1:18" ht="61.5" customHeight="1" x14ac:dyDescent="0.2">
      <c r="A14" s="3" t="str">
        <f>$B14&amp;"-"&amp;COUNTIFS($B$3:B14,$B14)</f>
        <v>OSE-12</v>
      </c>
      <c r="B14" s="5" t="s">
        <v>93</v>
      </c>
      <c r="C14" s="3" t="s">
        <v>41</v>
      </c>
      <c r="D14" s="9" t="s">
        <v>145</v>
      </c>
      <c r="E14" s="9" t="s">
        <v>146</v>
      </c>
      <c r="F14" s="6" t="str">
        <f t="shared" si="1"/>
        <v>Impact from coastal storms on core values</v>
      </c>
      <c r="G14" s="6" t="s">
        <v>128</v>
      </c>
      <c r="H14" s="6" t="s">
        <v>146</v>
      </c>
      <c r="I14" s="6"/>
      <c r="J14" s="6"/>
      <c r="K14" s="5"/>
      <c r="L14" s="5"/>
      <c r="M14" s="4"/>
      <c r="N14" s="6"/>
      <c r="O14" s="6"/>
      <c r="P14" s="6"/>
      <c r="Q14" s="6" t="s">
        <v>130</v>
      </c>
      <c r="R14" s="4"/>
    </row>
    <row r="15" spans="1:18" ht="61.5" customHeight="1" x14ac:dyDescent="0.2">
      <c r="A15" s="3" t="str">
        <f>$B15&amp;"-"&amp;COUNTIFS($B$3:B15,$B15)</f>
        <v>OSE-13</v>
      </c>
      <c r="B15" s="5" t="s">
        <v>93</v>
      </c>
      <c r="C15" s="3" t="s">
        <v>41</v>
      </c>
      <c r="D15" s="9" t="s">
        <v>145</v>
      </c>
      <c r="E15" s="9" t="s">
        <v>147</v>
      </c>
      <c r="F15" s="6" t="str">
        <f t="shared" si="1"/>
        <v>Impact from coastal storms on key traditions</v>
      </c>
      <c r="G15" s="6" t="s">
        <v>128</v>
      </c>
      <c r="H15" s="6" t="s">
        <v>147</v>
      </c>
      <c r="I15" s="6"/>
      <c r="J15" s="6"/>
      <c r="K15" s="5"/>
      <c r="L15" s="5"/>
      <c r="M15" s="4"/>
      <c r="N15" s="6"/>
      <c r="O15" s="6"/>
      <c r="P15" s="6"/>
      <c r="Q15" s="6" t="s">
        <v>130</v>
      </c>
      <c r="R15" s="4"/>
    </row>
    <row r="16" spans="1:18" ht="61.5" customHeight="1" x14ac:dyDescent="0.2">
      <c r="A16" s="3" t="str">
        <f>$B16&amp;"-"&amp;COUNTIFS($B$3:B16,$B16)</f>
        <v>OSE-14</v>
      </c>
      <c r="B16" s="5" t="s">
        <v>93</v>
      </c>
      <c r="C16" s="3" t="s">
        <v>41</v>
      </c>
      <c r="D16" s="9" t="s">
        <v>145</v>
      </c>
      <c r="E16" s="9" t="s">
        <v>148</v>
      </c>
      <c r="F16" s="6" t="str">
        <f t="shared" si="1"/>
        <v>Impact from coastal storms on language</v>
      </c>
      <c r="G16" s="6" t="s">
        <v>128</v>
      </c>
      <c r="H16" s="6" t="s">
        <v>148</v>
      </c>
      <c r="I16" s="6"/>
      <c r="J16" s="6"/>
      <c r="K16" s="5"/>
      <c r="L16" s="5"/>
      <c r="M16" s="4"/>
      <c r="N16" s="6"/>
      <c r="O16" s="6"/>
      <c r="P16" s="6"/>
      <c r="Q16" s="6" t="s">
        <v>130</v>
      </c>
      <c r="R16" s="4"/>
    </row>
    <row r="17" spans="1:18" ht="61.5" customHeight="1" x14ac:dyDescent="0.2">
      <c r="A17" s="3" t="str">
        <f>$B17&amp;"-"&amp;COUNTIFS($B$3:B17,$B17)</f>
        <v>OSE-15</v>
      </c>
      <c r="B17" s="5" t="s">
        <v>93</v>
      </c>
      <c r="C17" s="3" t="s">
        <v>41</v>
      </c>
      <c r="D17" s="9" t="s">
        <v>145</v>
      </c>
      <c r="E17" s="9" t="s">
        <v>149</v>
      </c>
      <c r="F17" s="6" t="str">
        <f t="shared" si="1"/>
        <v>Impact from coastal storms on sources of group pride and honor</v>
      </c>
      <c r="G17" s="6" t="s">
        <v>128</v>
      </c>
      <c r="H17" s="6" t="s">
        <v>150</v>
      </c>
      <c r="I17" s="6"/>
      <c r="J17" s="6"/>
      <c r="K17" s="5"/>
      <c r="L17" s="5"/>
      <c r="M17" s="4"/>
      <c r="N17" s="6"/>
      <c r="O17" s="6"/>
      <c r="P17" s="6"/>
      <c r="Q17" s="6" t="s">
        <v>130</v>
      </c>
      <c r="R17" s="4"/>
    </row>
    <row r="18" spans="1:18" ht="61.5" customHeight="1" x14ac:dyDescent="0.2">
      <c r="A18" s="3" t="str">
        <f>$B18&amp;"-"&amp;COUNTIFS($B$3:B18,$B18)</f>
        <v>OSE-16</v>
      </c>
      <c r="B18" s="5" t="s">
        <v>93</v>
      </c>
      <c r="C18" s="3" t="s">
        <v>41</v>
      </c>
      <c r="D18" s="9" t="s">
        <v>151</v>
      </c>
      <c r="E18" s="9" t="s">
        <v>152</v>
      </c>
      <c r="F18" s="6" t="str">
        <f t="shared" si="1"/>
        <v>Impact from coastal storms on favorite pastimes</v>
      </c>
      <c r="G18" s="6" t="s">
        <v>128</v>
      </c>
      <c r="H18" s="6" t="s">
        <v>152</v>
      </c>
      <c r="I18" s="6"/>
      <c r="J18" s="6"/>
      <c r="K18" s="5"/>
      <c r="L18" s="5"/>
      <c r="M18" s="4"/>
      <c r="N18" s="6"/>
      <c r="O18" s="6"/>
      <c r="P18" s="6"/>
      <c r="Q18" s="6" t="s">
        <v>130</v>
      </c>
      <c r="R18" s="4"/>
    </row>
    <row r="19" spans="1:18" ht="69" customHeight="1" x14ac:dyDescent="0.2">
      <c r="A19" s="3" t="str">
        <f>$B19&amp;"-"&amp;COUNTIFS($B$3:B19,$B19)</f>
        <v>OSE-17</v>
      </c>
      <c r="B19" s="5" t="s">
        <v>93</v>
      </c>
      <c r="C19" s="3" t="s">
        <v>41</v>
      </c>
      <c r="D19" s="9" t="s">
        <v>151</v>
      </c>
      <c r="E19" s="9" t="s">
        <v>153</v>
      </c>
      <c r="F19" s="6" t="str">
        <f t="shared" si="1"/>
        <v>Impact from coastal storms on # hours spent in rec/leisure activities</v>
      </c>
      <c r="G19" s="6" t="s">
        <v>19</v>
      </c>
      <c r="H19" s="6" t="s">
        <v>154</v>
      </c>
      <c r="I19" s="6"/>
      <c r="J19" s="6" t="s">
        <v>155</v>
      </c>
      <c r="K19" s="5"/>
      <c r="L19" s="5"/>
      <c r="M19" s="4"/>
      <c r="N19" s="6" t="str">
        <f t="shared" ref="N19:O21" si="2">"Outputs could potentially be used to assist in development of "&amp;LOWER($E19) &amp;" impacts "</f>
        <v xml:space="preserve">Outputs could potentially be used to assist in development of time spent in recreational activity impacts </v>
      </c>
      <c r="O19" s="6" t="str">
        <f t="shared" si="2"/>
        <v xml:space="preserve">Outputs could potentially be used to assist in development of time spent in recreational activity impacts </v>
      </c>
      <c r="P19" s="6"/>
      <c r="Q19" s="6"/>
      <c r="R19" s="4"/>
    </row>
    <row r="20" spans="1:18" ht="69" customHeight="1" x14ac:dyDescent="0.2">
      <c r="A20" s="3" t="str">
        <f>$B20&amp;"-"&amp;COUNTIFS($B$3:B20,$B20)</f>
        <v>OSE-18</v>
      </c>
      <c r="B20" s="5" t="s">
        <v>93</v>
      </c>
      <c r="C20" s="3" t="s">
        <v>41</v>
      </c>
      <c r="D20" s="9" t="s">
        <v>151</v>
      </c>
      <c r="E20" s="9" t="s">
        <v>156</v>
      </c>
      <c r="F20" s="6" t="str">
        <f t="shared" si="1"/>
        <v>Impact from coastal storms on avg distance traveled to recreational area(s)</v>
      </c>
      <c r="G20" s="6" t="s">
        <v>19</v>
      </c>
      <c r="H20" s="6" t="s">
        <v>157</v>
      </c>
      <c r="I20" s="6"/>
      <c r="J20" s="6" t="s">
        <v>155</v>
      </c>
      <c r="K20" s="5"/>
      <c r="L20" s="5"/>
      <c r="M20" s="4"/>
      <c r="N20" s="6" t="str">
        <f t="shared" si="2"/>
        <v xml:space="preserve">Outputs could potentially be used to assist in development of distance to recreation area(s) impacts </v>
      </c>
      <c r="O20" s="6" t="str">
        <f t="shared" si="2"/>
        <v xml:space="preserve">Outputs could potentially be used to assist in development of distance to recreation area(s) impacts </v>
      </c>
      <c r="P20" s="6"/>
      <c r="Q20" s="6"/>
      <c r="R20" s="4"/>
    </row>
    <row r="21" spans="1:18" ht="69" customHeight="1" x14ac:dyDescent="0.2">
      <c r="A21" s="3" t="str">
        <f>$B21&amp;"-"&amp;COUNTIFS($B$3:B21,$B21)</f>
        <v>OSE-19</v>
      </c>
      <c r="B21" s="5" t="s">
        <v>93</v>
      </c>
      <c r="C21" s="3" t="s">
        <v>41</v>
      </c>
      <c r="D21" s="9" t="s">
        <v>151</v>
      </c>
      <c r="E21" s="9" t="s">
        <v>158</v>
      </c>
      <c r="F21" s="6" t="str">
        <f t="shared" si="1"/>
        <v>Impact from coastal storms on inventory of local recreational areas, sizes, features</v>
      </c>
      <c r="G21" s="6" t="s">
        <v>97</v>
      </c>
      <c r="H21" s="6" t="s">
        <v>159</v>
      </c>
      <c r="I21" s="6"/>
      <c r="J21" s="6" t="s">
        <v>155</v>
      </c>
      <c r="K21" s="5"/>
      <c r="L21" s="5"/>
      <c r="M21" s="4"/>
      <c r="N21" s="6" t="str">
        <f t="shared" si="2"/>
        <v xml:space="preserve">Outputs could potentially be used to assist in development of recreational area inventory impacts </v>
      </c>
      <c r="O21" s="6" t="str">
        <f t="shared" si="2"/>
        <v xml:space="preserve">Outputs could potentially be used to assist in development of recreational area inventory impacts </v>
      </c>
      <c r="P21" s="6"/>
      <c r="Q21" s="6"/>
      <c r="R21" s="4"/>
    </row>
    <row r="22" spans="1:18" ht="69" customHeight="1" x14ac:dyDescent="0.2">
      <c r="A22" s="3" t="str">
        <f>$B22&amp;"-"&amp;COUNTIFS($B$3:B22,$B22)</f>
        <v>OSE-20</v>
      </c>
      <c r="B22" s="5" t="s">
        <v>93</v>
      </c>
      <c r="C22" s="3" t="s">
        <v>41</v>
      </c>
      <c r="D22" s="9" t="s">
        <v>151</v>
      </c>
      <c r="E22" s="9" t="s">
        <v>425</v>
      </c>
      <c r="F22" s="6" t="str">
        <f t="shared" si="1"/>
        <v>Impact from coastal storms on # visitor days by season spent at recreational areas</v>
      </c>
      <c r="G22" s="6" t="s">
        <v>19</v>
      </c>
      <c r="H22" s="6" t="s">
        <v>160</v>
      </c>
      <c r="I22" s="6"/>
      <c r="J22" s="6" t="s">
        <v>155</v>
      </c>
      <c r="K22" s="5"/>
      <c r="L22" s="5"/>
      <c r="M22" s="4"/>
      <c r="N22" s="6"/>
      <c r="O22" s="6"/>
      <c r="P22" s="6"/>
      <c r="Q22" s="6"/>
      <c r="R22" s="4"/>
    </row>
    <row r="23" spans="1:18" ht="69" customHeight="1" x14ac:dyDescent="0.2">
      <c r="A23" s="3" t="str">
        <f>$B23&amp;"-"&amp;COUNTIFS($B$3:B23,$B23)</f>
        <v>OSE-21</v>
      </c>
      <c r="B23" s="5" t="s">
        <v>93</v>
      </c>
      <c r="C23" s="3" t="s">
        <v>41</v>
      </c>
      <c r="D23" s="9" t="s">
        <v>151</v>
      </c>
      <c r="E23" s="9" t="s">
        <v>161</v>
      </c>
      <c r="F23" s="6" t="str">
        <f t="shared" si="1"/>
        <v>Impact from coastal storms on local/nonlocal visitation at recreation sites</v>
      </c>
      <c r="G23" s="6" t="s">
        <v>19</v>
      </c>
      <c r="H23" s="6" t="s">
        <v>162</v>
      </c>
      <c r="I23" s="6"/>
      <c r="J23" s="6" t="s">
        <v>155</v>
      </c>
      <c r="K23" s="5"/>
      <c r="L23" s="5"/>
      <c r="M23" s="4"/>
      <c r="N23" s="6"/>
      <c r="O23" s="6"/>
      <c r="P23" s="6"/>
      <c r="Q23" s="6"/>
      <c r="R23" s="4"/>
    </row>
    <row r="24" spans="1:18" ht="69" customHeight="1" x14ac:dyDescent="0.2">
      <c r="A24" s="3" t="str">
        <f>$B24&amp;"-"&amp;COUNTIFS($B$3:B24,$B24)</f>
        <v>OSE-22</v>
      </c>
      <c r="B24" s="5" t="s">
        <v>93</v>
      </c>
      <c r="C24" s="3" t="s">
        <v>41</v>
      </c>
      <c r="D24" s="9" t="s">
        <v>151</v>
      </c>
      <c r="E24" s="9" t="s">
        <v>151</v>
      </c>
      <c r="F24" s="6" t="str">
        <f t="shared" si="1"/>
        <v>Impact from coastal storms on #/extent of restrictions on use of recreational facilities from advisories, alerts, etc.</v>
      </c>
      <c r="G24" s="6" t="s">
        <v>19</v>
      </c>
      <c r="H24" s="6" t="s">
        <v>163</v>
      </c>
      <c r="I24" s="6"/>
      <c r="J24" s="6" t="s">
        <v>155</v>
      </c>
      <c r="K24" s="5"/>
      <c r="L24" s="5"/>
      <c r="M24" s="4"/>
      <c r="N24" s="6"/>
      <c r="O24" s="6"/>
      <c r="P24" s="6"/>
      <c r="Q24" s="6"/>
      <c r="R24" s="4"/>
    </row>
  </sheetData>
  <mergeCells count="3">
    <mergeCell ref="A1:H1"/>
    <mergeCell ref="N1:R1"/>
    <mergeCell ref="I1:M1"/>
  </mergeCells>
  <pageMargins left="0.25" right="0.25" top="0.75" bottom="0.75" header="0.3" footer="0.3"/>
  <pageSetup paperSize="5" scale="54" fitToHeight="0" orientation="landscape" horizontalDpi="1200" verticalDpi="1200" r:id="rId1"/>
  <headerFooter scaleWithDoc="0">
    <oddHeader>&amp;A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17D91-EA7B-4C98-8E2B-EFD131F7FE0C}">
  <sheetPr>
    <tabColor rgb="FFFFC000"/>
    <pageSetUpPr fitToPage="1"/>
  </sheetPr>
  <dimension ref="A1:R15"/>
  <sheetViews>
    <sheetView zoomScale="80" zoomScaleNormal="80" workbookViewId="0">
      <pane xSplit="6" ySplit="2" topLeftCell="G3" activePane="bottomRight" state="frozen"/>
      <selection pane="topRight" activeCell="G1" sqref="G1"/>
      <selection pane="bottomLeft" activeCell="A4" sqref="A4"/>
      <selection pane="bottomRight" activeCell="J7" sqref="J7"/>
    </sheetView>
  </sheetViews>
  <sheetFormatPr defaultColWidth="33.7109375" defaultRowHeight="61.5" customHeight="1" x14ac:dyDescent="0.2"/>
  <cols>
    <col min="1" max="1" width="6.28515625" style="1" customWidth="1"/>
    <col min="2" max="2" width="8.42578125" style="1" customWidth="1"/>
    <col min="3" max="3" width="6.7109375" style="1" customWidth="1"/>
    <col min="4" max="4" width="13.140625" style="7" customWidth="1"/>
    <col min="5" max="5" width="14.42578125" style="7" customWidth="1"/>
    <col min="6" max="6" width="24.85546875" style="1" customWidth="1"/>
    <col min="7" max="7" width="15.5703125" style="1" bestFit="1" customWidth="1"/>
    <col min="8" max="8" width="17.5703125" style="1" customWidth="1"/>
    <col min="9" max="9" width="15.42578125" style="1" customWidth="1"/>
    <col min="10" max="10" width="27.28515625" style="1" customWidth="1"/>
    <col min="11" max="11" width="21" style="1" customWidth="1"/>
    <col min="12" max="12" width="22.5703125" style="1" customWidth="1"/>
    <col min="13" max="13" width="22.5703125" style="17" customWidth="1"/>
    <col min="14" max="18" width="21.28515625" style="1" customWidth="1"/>
    <col min="19" max="16384" width="33.7109375" style="1"/>
  </cols>
  <sheetData>
    <row r="1" spans="1:18" ht="25.5" customHeight="1" x14ac:dyDescent="0.2">
      <c r="A1" s="44" t="s">
        <v>0</v>
      </c>
      <c r="B1" s="45"/>
      <c r="C1" s="45"/>
      <c r="D1" s="45"/>
      <c r="E1" s="45"/>
      <c r="F1" s="45"/>
      <c r="G1" s="45"/>
      <c r="H1" s="46"/>
      <c r="I1" s="47" t="s">
        <v>422</v>
      </c>
      <c r="J1" s="48"/>
      <c r="K1" s="48"/>
      <c r="L1" s="48"/>
      <c r="M1" s="49"/>
      <c r="N1" s="41" t="s">
        <v>291</v>
      </c>
      <c r="O1" s="42"/>
      <c r="P1" s="42"/>
      <c r="Q1" s="42"/>
      <c r="R1" s="43"/>
    </row>
    <row r="2" spans="1:18" ht="94.5"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ht="61.5" customHeight="1" x14ac:dyDescent="0.2">
      <c r="A3" s="3" t="str">
        <f>$B3&amp;"-"&amp;COUNTIFS($B$3:B3,$B3)</f>
        <v>EQ-1</v>
      </c>
      <c r="B3" s="5" t="s">
        <v>164</v>
      </c>
      <c r="C3" s="3"/>
      <c r="D3" s="9" t="s">
        <v>166</v>
      </c>
      <c r="E3" s="9" t="s">
        <v>165</v>
      </c>
      <c r="F3" s="6" t="s">
        <v>167</v>
      </c>
      <c r="G3" s="5" t="s">
        <v>19</v>
      </c>
      <c r="H3" s="6" t="s">
        <v>168</v>
      </c>
      <c r="I3" s="6"/>
      <c r="J3" s="6"/>
      <c r="K3" s="5"/>
      <c r="L3" s="5"/>
      <c r="M3" s="5"/>
      <c r="N3" s="15" t="str">
        <f t="shared" ref="N3:O6" si="0">"Outputs could potentially be used to assist in development of "&amp;LOWER($E3) &amp;" impacts "</f>
        <v xml:space="preserve">Outputs could potentially be used to assist in development of environmental resource loss impacts </v>
      </c>
      <c r="O3" s="6"/>
      <c r="P3" s="6"/>
      <c r="Q3" s="6"/>
      <c r="R3" s="4"/>
    </row>
    <row r="4" spans="1:18" ht="61.5" customHeight="1" x14ac:dyDescent="0.2">
      <c r="A4" s="3" t="str">
        <f>$B4&amp;"-"&amp;COUNTIFS($B$3:B4,$B4)</f>
        <v>EQ-2</v>
      </c>
      <c r="B4" s="5" t="s">
        <v>164</v>
      </c>
      <c r="C4" s="3"/>
      <c r="D4" s="9" t="s">
        <v>166</v>
      </c>
      <c r="E4" s="9" t="s">
        <v>426</v>
      </c>
      <c r="F4" s="6" t="s">
        <v>169</v>
      </c>
      <c r="G4" s="6" t="s">
        <v>109</v>
      </c>
      <c r="H4" s="6" t="s">
        <v>170</v>
      </c>
      <c r="I4" s="6"/>
      <c r="J4" s="6"/>
      <c r="K4" s="5"/>
      <c r="L4" s="5"/>
      <c r="M4" s="5"/>
      <c r="N4" s="15"/>
      <c r="O4" s="6"/>
      <c r="P4" s="6"/>
      <c r="Q4" s="6" t="s">
        <v>130</v>
      </c>
      <c r="R4" s="4"/>
    </row>
    <row r="5" spans="1:18" ht="61.5" customHeight="1" x14ac:dyDescent="0.2">
      <c r="A5" s="3" t="str">
        <f>$B5&amp;"-"&amp;COUNTIFS($B$3:B5,$B5)</f>
        <v>EQ-3</v>
      </c>
      <c r="B5" s="5" t="s">
        <v>164</v>
      </c>
      <c r="C5" s="3"/>
      <c r="D5" s="9" t="s">
        <v>419</v>
      </c>
      <c r="E5" s="9" t="s">
        <v>171</v>
      </c>
      <c r="F5" s="6" t="s">
        <v>172</v>
      </c>
      <c r="G5" s="6" t="s">
        <v>97</v>
      </c>
      <c r="H5" s="6" t="s">
        <v>173</v>
      </c>
      <c r="I5" s="6"/>
      <c r="J5" s="6"/>
      <c r="K5" s="5"/>
      <c r="L5" s="5"/>
      <c r="M5" s="5"/>
      <c r="N5" s="15" t="str">
        <f t="shared" si="0"/>
        <v xml:space="preserve">Outputs could potentially be used to assist in development of # cultural resource sites impacts </v>
      </c>
      <c r="O5" s="6"/>
      <c r="P5" s="6"/>
      <c r="Q5" s="6"/>
      <c r="R5" s="4"/>
    </row>
    <row r="6" spans="1:18" ht="61.5" customHeight="1" x14ac:dyDescent="0.2">
      <c r="A6" s="3" t="str">
        <f>$B6&amp;"-"&amp;COUNTIFS($B$3:B6,$B6)</f>
        <v>EQ-4</v>
      </c>
      <c r="B6" s="5" t="s">
        <v>164</v>
      </c>
      <c r="C6" s="3"/>
      <c r="D6" s="10" t="s">
        <v>419</v>
      </c>
      <c r="E6" s="9" t="s">
        <v>174</v>
      </c>
      <c r="F6" s="6" t="s">
        <v>175</v>
      </c>
      <c r="G6" s="6" t="s">
        <v>97</v>
      </c>
      <c r="H6" s="6" t="s">
        <v>176</v>
      </c>
      <c r="I6" s="6"/>
      <c r="J6" s="6"/>
      <c r="K6" s="5"/>
      <c r="L6" s="5"/>
      <c r="M6" s="5"/>
      <c r="N6" s="15" t="str">
        <f t="shared" si="0"/>
        <v xml:space="preserve">Outputs could potentially be used to assist in development of # cultural resource buildings impacts </v>
      </c>
      <c r="O6" s="6" t="str">
        <f t="shared" si="0"/>
        <v xml:space="preserve">Outputs could potentially be used to assist in development of # cultural resource buildings impacts </v>
      </c>
      <c r="P6" s="6"/>
      <c r="Q6" s="6"/>
      <c r="R6" s="4"/>
    </row>
    <row r="7" spans="1:18" ht="61.5" customHeight="1" x14ac:dyDescent="0.2">
      <c r="A7" s="3" t="str">
        <f>$B7&amp;"-"&amp;COUNTIFS($B$3:B7,$B7)</f>
        <v>EQ-5</v>
      </c>
      <c r="B7" s="5" t="s">
        <v>164</v>
      </c>
      <c r="C7" s="4"/>
      <c r="D7" s="9" t="s">
        <v>166</v>
      </c>
      <c r="E7" s="9" t="s">
        <v>177</v>
      </c>
      <c r="F7" s="6" t="s">
        <v>418</v>
      </c>
      <c r="G7" s="6" t="s">
        <v>97</v>
      </c>
      <c r="H7" s="6" t="s">
        <v>178</v>
      </c>
      <c r="I7" s="4"/>
      <c r="J7" s="4"/>
      <c r="K7" s="5" t="s">
        <v>179</v>
      </c>
      <c r="L7" s="12" t="s">
        <v>180</v>
      </c>
      <c r="M7" s="5"/>
      <c r="N7" s="19"/>
      <c r="O7" s="4"/>
      <c r="P7" s="4"/>
      <c r="Q7" s="4"/>
      <c r="R7" s="4"/>
    </row>
    <row r="8" spans="1:18" ht="102" x14ac:dyDescent="0.2">
      <c r="A8" s="3" t="str">
        <f>$B8&amp;"-"&amp;COUNTIFS($B$3:B8,$B8)</f>
        <v>EQ-6</v>
      </c>
      <c r="B8" s="5" t="s">
        <v>164</v>
      </c>
      <c r="C8" s="4"/>
      <c r="D8" s="9" t="s">
        <v>166</v>
      </c>
      <c r="E8" s="10" t="s">
        <v>181</v>
      </c>
      <c r="F8" s="6" t="s">
        <v>182</v>
      </c>
      <c r="G8" s="6" t="s">
        <v>97</v>
      </c>
      <c r="H8" s="6" t="s">
        <v>183</v>
      </c>
      <c r="I8" s="4"/>
      <c r="J8" s="4"/>
      <c r="K8" s="5" t="s">
        <v>179</v>
      </c>
      <c r="L8" s="4"/>
      <c r="M8" s="5"/>
      <c r="N8" s="19"/>
      <c r="O8" s="4"/>
      <c r="P8" s="4"/>
      <c r="Q8" s="4"/>
      <c r="R8" s="4"/>
    </row>
    <row r="9" spans="1:18" ht="61.5" customHeight="1" x14ac:dyDescent="0.2">
      <c r="A9" s="3" t="str">
        <f>$B9&amp;"-"&amp;COUNTIFS($B$3:B9,$B9)</f>
        <v>EQ-7</v>
      </c>
      <c r="B9" s="5" t="s">
        <v>164</v>
      </c>
      <c r="C9" s="4"/>
      <c r="D9" s="9" t="s">
        <v>166</v>
      </c>
      <c r="E9" s="10" t="s">
        <v>184</v>
      </c>
      <c r="F9" s="6" t="s">
        <v>427</v>
      </c>
      <c r="G9" s="6"/>
      <c r="H9" s="6" t="s">
        <v>185</v>
      </c>
      <c r="I9" s="4"/>
      <c r="J9" s="4"/>
      <c r="K9" s="5" t="s">
        <v>179</v>
      </c>
      <c r="L9" s="4"/>
      <c r="M9" s="5"/>
      <c r="N9" s="19"/>
      <c r="O9" s="4"/>
      <c r="P9" s="4"/>
      <c r="Q9" s="4"/>
      <c r="R9" s="4"/>
    </row>
    <row r="10" spans="1:18" ht="61.5" customHeight="1" x14ac:dyDescent="0.2">
      <c r="M10" s="16"/>
    </row>
    <row r="11" spans="1:18" ht="61.5" customHeight="1" x14ac:dyDescent="0.2">
      <c r="M11" s="16"/>
    </row>
    <row r="12" spans="1:18" ht="61.5" customHeight="1" x14ac:dyDescent="0.2">
      <c r="M12" s="16"/>
    </row>
    <row r="13" spans="1:18" ht="61.5" customHeight="1" x14ac:dyDescent="0.2">
      <c r="M13" s="16"/>
    </row>
    <row r="14" spans="1:18" ht="61.5" customHeight="1" x14ac:dyDescent="0.2">
      <c r="M14" s="16"/>
    </row>
    <row r="15" spans="1:18" ht="61.5" customHeight="1" x14ac:dyDescent="0.2">
      <c r="M15" s="16"/>
    </row>
  </sheetData>
  <mergeCells count="3">
    <mergeCell ref="A1:H1"/>
    <mergeCell ref="N1:R1"/>
    <mergeCell ref="I1:M1"/>
  </mergeCells>
  <pageMargins left="0.25" right="0.25" top="0.75" bottom="0.75" header="0.3" footer="0.3"/>
  <pageSetup paperSize="5" scale="54" fitToHeight="0" orientation="landscape" horizontalDpi="1200" verticalDpi="1200" r:id="rId1"/>
  <headerFooter scaleWithDoc="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3FE2-EBA4-4B1C-A089-9921A067817A}">
  <sheetPr>
    <tabColor rgb="FF00B0F0"/>
    <pageSetUpPr fitToPage="1"/>
  </sheetPr>
  <dimension ref="A1:R16"/>
  <sheetViews>
    <sheetView zoomScale="80" zoomScaleNormal="80" workbookViewId="0">
      <pane xSplit="6" ySplit="2" topLeftCell="G3" activePane="bottomRight" state="frozen"/>
      <selection pane="topRight" activeCell="G1" sqref="G1"/>
      <selection pane="bottomLeft" activeCell="A3" sqref="A3"/>
      <selection pane="bottomRight" activeCell="D5" sqref="D5"/>
    </sheetView>
  </sheetViews>
  <sheetFormatPr defaultColWidth="33.7109375" defaultRowHeight="15" x14ac:dyDescent="0.25"/>
  <cols>
    <col min="1" max="1" width="6.28515625" customWidth="1"/>
    <col min="2" max="2" width="8.28515625" customWidth="1"/>
    <col min="3" max="3" width="6.85546875" customWidth="1"/>
    <col min="4" max="4" width="13.140625" customWidth="1"/>
    <col min="5" max="5" width="14.42578125" customWidth="1"/>
    <col min="6" max="6" width="24.85546875" customWidth="1"/>
    <col min="7" max="7" width="15.5703125" bestFit="1" customWidth="1"/>
    <col min="8" max="8" width="17.5703125" customWidth="1"/>
    <col min="9" max="9" width="15.42578125" customWidth="1"/>
    <col min="10" max="10" width="25.42578125" customWidth="1"/>
    <col min="11" max="11" width="21" customWidth="1"/>
    <col min="12" max="12" width="22.5703125" customWidth="1"/>
    <col min="13" max="13" width="22.5703125" style="17" customWidth="1"/>
    <col min="14" max="18" width="21.28515625" customWidth="1"/>
  </cols>
  <sheetData>
    <row r="1" spans="1:18" s="1" customFormat="1" ht="25.5" customHeight="1" x14ac:dyDescent="0.2">
      <c r="A1" s="44" t="s">
        <v>323</v>
      </c>
      <c r="B1" s="45"/>
      <c r="C1" s="45"/>
      <c r="D1" s="45"/>
      <c r="E1" s="45"/>
      <c r="F1" s="45"/>
      <c r="G1" s="45"/>
      <c r="H1" s="46"/>
      <c r="I1" s="47" t="s">
        <v>428</v>
      </c>
      <c r="J1" s="48"/>
      <c r="K1" s="48"/>
      <c r="L1" s="48"/>
      <c r="M1" s="49"/>
      <c r="N1" s="41" t="s">
        <v>329</v>
      </c>
      <c r="O1" s="42"/>
      <c r="P1" s="42"/>
      <c r="Q1" s="42"/>
      <c r="R1" s="43"/>
    </row>
    <row r="2" spans="1:18" s="7" customFormat="1" ht="69"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s="1" customFormat="1" ht="61.5" customHeight="1" x14ac:dyDescent="0.2">
      <c r="A3" s="3" t="str">
        <f>$B3&amp;"-"&amp;COUNTIFS($B$3:B3,$B3)</f>
        <v>NED-1</v>
      </c>
      <c r="B3" s="5" t="s">
        <v>14</v>
      </c>
      <c r="C3" s="3" t="s">
        <v>15</v>
      </c>
      <c r="D3" s="10" t="s">
        <v>187</v>
      </c>
      <c r="E3" s="10" t="s">
        <v>188</v>
      </c>
      <c r="F3" s="6"/>
      <c r="G3" s="5"/>
      <c r="H3" s="6" t="s">
        <v>189</v>
      </c>
      <c r="I3" s="6"/>
      <c r="J3" s="6"/>
      <c r="K3" s="5" t="s">
        <v>21</v>
      </c>
      <c r="L3" s="5"/>
      <c r="M3" s="5"/>
      <c r="N3" s="6" t="s">
        <v>186</v>
      </c>
      <c r="O3" s="6"/>
      <c r="P3" s="6"/>
      <c r="Q3" s="6"/>
      <c r="R3" s="6"/>
    </row>
    <row r="4" spans="1:18" s="1" customFormat="1" ht="61.5" customHeight="1" x14ac:dyDescent="0.2">
      <c r="A4" s="3" t="str">
        <f>$B4&amp;"-"&amp;COUNTIFS($B$3:B4,$B4)</f>
        <v>NED-2</v>
      </c>
      <c r="B4" s="5" t="s">
        <v>14</v>
      </c>
      <c r="C4" s="3" t="s">
        <v>15</v>
      </c>
      <c r="D4" s="10" t="s">
        <v>190</v>
      </c>
      <c r="E4" s="10" t="s">
        <v>191</v>
      </c>
      <c r="F4" s="6"/>
      <c r="G4" s="5"/>
      <c r="H4" s="6" t="s">
        <v>192</v>
      </c>
      <c r="I4" s="6"/>
      <c r="J4" s="6"/>
      <c r="K4" s="5" t="s">
        <v>36</v>
      </c>
      <c r="L4" s="5"/>
      <c r="M4" s="5"/>
      <c r="N4" s="6"/>
      <c r="O4" s="6"/>
      <c r="P4" s="6"/>
      <c r="Q4" s="6"/>
      <c r="R4" s="6"/>
    </row>
    <row r="5" spans="1:18" s="1" customFormat="1" ht="61.5" customHeight="1" x14ac:dyDescent="0.2">
      <c r="A5" s="3" t="str">
        <f>$B5&amp;"-"&amp;COUNTIFS($B$3:B5,$B5)</f>
        <v>NED-3</v>
      </c>
      <c r="B5" s="5" t="s">
        <v>14</v>
      </c>
      <c r="C5" s="3" t="s">
        <v>41</v>
      </c>
      <c r="D5" s="10" t="s">
        <v>193</v>
      </c>
      <c r="E5" s="10"/>
      <c r="F5" s="6"/>
      <c r="G5" s="5"/>
      <c r="H5" s="6"/>
      <c r="I5" s="6"/>
      <c r="J5" s="6"/>
      <c r="K5" s="5"/>
      <c r="L5" s="5"/>
      <c r="M5" s="5"/>
      <c r="N5" s="6"/>
      <c r="O5" s="6"/>
      <c r="P5" s="6"/>
      <c r="Q5" s="6"/>
      <c r="R5" s="6"/>
    </row>
    <row r="6" spans="1:18" s="1" customFormat="1" ht="61.5" customHeight="1" x14ac:dyDescent="0.2">
      <c r="A6" s="3" t="str">
        <f>$B6&amp;"-"&amp;COUNTIFS($B$3:B6,$B6)</f>
        <v>NED-4</v>
      </c>
      <c r="B6" s="5" t="s">
        <v>14</v>
      </c>
      <c r="C6" s="3" t="s">
        <v>41</v>
      </c>
      <c r="D6" s="10" t="s">
        <v>194</v>
      </c>
      <c r="E6" s="10"/>
      <c r="F6" s="6"/>
      <c r="G6" s="5"/>
      <c r="H6" s="6"/>
      <c r="I6" s="6"/>
      <c r="J6" s="6"/>
      <c r="K6" s="5"/>
      <c r="L6" s="5"/>
      <c r="M6" s="5"/>
      <c r="N6" s="6"/>
      <c r="O6" s="6"/>
      <c r="P6" s="6"/>
      <c r="Q6" s="6"/>
      <c r="R6" s="6"/>
    </row>
    <row r="7" spans="1:18" x14ac:dyDescent="0.25">
      <c r="M7" s="16"/>
    </row>
    <row r="8" spans="1:18" x14ac:dyDescent="0.25">
      <c r="M8" s="16"/>
    </row>
    <row r="9" spans="1:18" x14ac:dyDescent="0.25">
      <c r="M9" s="16"/>
    </row>
    <row r="10" spans="1:18" x14ac:dyDescent="0.25">
      <c r="M10" s="16"/>
    </row>
    <row r="11" spans="1:18" x14ac:dyDescent="0.25">
      <c r="M11" s="16"/>
    </row>
    <row r="12" spans="1:18" x14ac:dyDescent="0.25">
      <c r="M12" s="16"/>
    </row>
    <row r="13" spans="1:18" x14ac:dyDescent="0.25">
      <c r="M13" s="16"/>
    </row>
    <row r="14" spans="1:18" x14ac:dyDescent="0.25">
      <c r="M14" s="16"/>
    </row>
    <row r="15" spans="1:18" x14ac:dyDescent="0.25">
      <c r="M15" s="16"/>
    </row>
    <row r="16" spans="1:18" x14ac:dyDescent="0.25">
      <c r="M16" s="16"/>
    </row>
  </sheetData>
  <mergeCells count="3">
    <mergeCell ref="A1:H1"/>
    <mergeCell ref="N1:R1"/>
    <mergeCell ref="I1:M1"/>
  </mergeCells>
  <pageMargins left="0.25" right="0.25" top="0.75" bottom="0.75" header="0.3" footer="0.3"/>
  <pageSetup paperSize="5" scale="54" fitToHeight="0" orientation="landscape" cellComments="atEnd" r:id="rId1"/>
  <headerFooter scaleWithDoc="0">
    <oddHeader>&amp;C&amp;A</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9EB8B-B184-49F1-8AA7-06FAD11205DB}">
  <sheetPr>
    <tabColor rgb="FF00B0F0"/>
    <pageSetUpPr fitToPage="1"/>
  </sheetPr>
  <dimension ref="A1:R17"/>
  <sheetViews>
    <sheetView zoomScale="80" zoomScaleNormal="80" workbookViewId="0">
      <pane xSplit="6" ySplit="2" topLeftCell="G10" activePane="bottomRight" state="frozen"/>
      <selection pane="topRight" activeCell="G1" sqref="G1"/>
      <selection pane="bottomLeft" activeCell="A3" sqref="A3"/>
      <selection pane="bottomRight" activeCell="F13" sqref="F13"/>
    </sheetView>
  </sheetViews>
  <sheetFormatPr defaultColWidth="33.7109375" defaultRowHeight="15" x14ac:dyDescent="0.25"/>
  <cols>
    <col min="1" max="1" width="6.28515625" customWidth="1"/>
    <col min="2" max="2" width="8" customWidth="1"/>
    <col min="3" max="3" width="6.5703125" customWidth="1"/>
    <col min="4" max="4" width="13.140625" customWidth="1"/>
    <col min="5" max="5" width="14.42578125" customWidth="1"/>
    <col min="6" max="6" width="24.85546875" customWidth="1"/>
    <col min="7" max="7" width="15.5703125" bestFit="1" customWidth="1"/>
    <col min="8" max="8" width="17.5703125" customWidth="1"/>
    <col min="9" max="9" width="15.42578125" style="11" customWidth="1"/>
    <col min="10" max="10" width="25.42578125" style="11" customWidth="1"/>
    <col min="11" max="11" width="21" style="11" customWidth="1"/>
    <col min="12" max="13" width="22.5703125" style="11" customWidth="1"/>
    <col min="14" max="18" width="21.28515625" customWidth="1"/>
  </cols>
  <sheetData>
    <row r="1" spans="1:18" s="1" customFormat="1" ht="25.5" customHeight="1" x14ac:dyDescent="0.2">
      <c r="A1" s="44" t="s">
        <v>323</v>
      </c>
      <c r="B1" s="45"/>
      <c r="C1" s="45"/>
      <c r="D1" s="45"/>
      <c r="E1" s="45"/>
      <c r="F1" s="45"/>
      <c r="G1" s="45"/>
      <c r="H1" s="46"/>
      <c r="I1" s="47" t="s">
        <v>428</v>
      </c>
      <c r="J1" s="48"/>
      <c r="K1" s="48"/>
      <c r="L1" s="48"/>
      <c r="M1" s="49"/>
      <c r="N1" s="41" t="s">
        <v>329</v>
      </c>
      <c r="O1" s="42"/>
      <c r="P1" s="42"/>
      <c r="Q1" s="42"/>
      <c r="R1" s="43"/>
    </row>
    <row r="2" spans="1:18" s="7" customFormat="1" ht="69"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s="1" customFormat="1" ht="61.5" customHeight="1" x14ac:dyDescent="0.2">
      <c r="A3" s="3" t="str">
        <f>$B3&amp;"-"&amp;COUNTIFS($B$3:B3,$B3)</f>
        <v>RED-1</v>
      </c>
      <c r="B3" s="5" t="s">
        <v>66</v>
      </c>
      <c r="C3" s="3" t="s">
        <v>15</v>
      </c>
      <c r="D3" s="10" t="s">
        <v>67</v>
      </c>
      <c r="E3" s="10" t="s">
        <v>68</v>
      </c>
      <c r="F3" s="6" t="s">
        <v>372</v>
      </c>
      <c r="G3" s="5" t="s">
        <v>19</v>
      </c>
      <c r="H3" s="6" t="s">
        <v>70</v>
      </c>
      <c r="I3" s="6"/>
      <c r="J3" s="6"/>
      <c r="K3" s="5" t="s">
        <v>71</v>
      </c>
      <c r="L3" s="5"/>
      <c r="M3" s="5"/>
      <c r="N3" s="6" t="s">
        <v>72</v>
      </c>
      <c r="O3" s="6" t="s">
        <v>72</v>
      </c>
      <c r="P3" s="6" t="s">
        <v>72</v>
      </c>
      <c r="Q3" s="6"/>
      <c r="R3" s="6"/>
    </row>
    <row r="4" spans="1:18" s="1" customFormat="1" ht="61.5" customHeight="1" x14ac:dyDescent="0.2">
      <c r="A4" s="3" t="str">
        <f>$B4&amp;"-"&amp;COUNTIFS($B$3:B4,$B4)</f>
        <v>RED-2</v>
      </c>
      <c r="B4" s="5" t="s">
        <v>66</v>
      </c>
      <c r="C4" s="3" t="s">
        <v>15</v>
      </c>
      <c r="D4" s="10" t="s">
        <v>67</v>
      </c>
      <c r="E4" s="10" t="s">
        <v>73</v>
      </c>
      <c r="F4" s="6" t="s">
        <v>380</v>
      </c>
      <c r="G4" s="5" t="s">
        <v>19</v>
      </c>
      <c r="H4" s="6" t="s">
        <v>75</v>
      </c>
      <c r="I4" s="6"/>
      <c r="J4" s="6"/>
      <c r="K4" s="5" t="s">
        <v>71</v>
      </c>
      <c r="L4" s="5"/>
      <c r="M4" s="5"/>
      <c r="N4" s="6" t="s">
        <v>76</v>
      </c>
      <c r="O4" s="6" t="s">
        <v>76</v>
      </c>
      <c r="P4" s="6" t="s">
        <v>76</v>
      </c>
      <c r="Q4" s="6"/>
      <c r="R4" s="6"/>
    </row>
    <row r="5" spans="1:18" s="1" customFormat="1" ht="61.5" customHeight="1" x14ac:dyDescent="0.2">
      <c r="A5" s="3" t="str">
        <f>$B5&amp;"-"&amp;COUNTIFS($B$3:B5,$B5)</f>
        <v>RED-3</v>
      </c>
      <c r="B5" s="5" t="s">
        <v>66</v>
      </c>
      <c r="C5" s="3" t="s">
        <v>15</v>
      </c>
      <c r="D5" s="10" t="s">
        <v>67</v>
      </c>
      <c r="E5" s="10" t="s">
        <v>77</v>
      </c>
      <c r="F5" s="6" t="s">
        <v>381</v>
      </c>
      <c r="G5" s="5" t="s">
        <v>19</v>
      </c>
      <c r="H5" s="6" t="s">
        <v>79</v>
      </c>
      <c r="I5" s="6"/>
      <c r="J5" s="6"/>
      <c r="K5" s="5" t="s">
        <v>71</v>
      </c>
      <c r="L5" s="5"/>
      <c r="M5" s="5"/>
      <c r="N5" s="6" t="s">
        <v>80</v>
      </c>
      <c r="O5" s="6" t="s">
        <v>80</v>
      </c>
      <c r="P5" s="6" t="s">
        <v>80</v>
      </c>
      <c r="Q5" s="6"/>
      <c r="R5" s="6"/>
    </row>
    <row r="6" spans="1:18" s="1" customFormat="1" ht="61.5" customHeight="1" x14ac:dyDescent="0.2">
      <c r="A6" s="3" t="str">
        <f>$B6&amp;"-"&amp;COUNTIFS($B$3:B6,$B6)</f>
        <v>RED-4</v>
      </c>
      <c r="B6" s="5" t="s">
        <v>66</v>
      </c>
      <c r="C6" s="3" t="s">
        <v>41</v>
      </c>
      <c r="D6" s="10" t="s">
        <v>67</v>
      </c>
      <c r="E6" s="10" t="s">
        <v>81</v>
      </c>
      <c r="F6" s="6" t="s">
        <v>382</v>
      </c>
      <c r="G6" s="5" t="s">
        <v>19</v>
      </c>
      <c r="H6" s="6" t="s">
        <v>83</v>
      </c>
      <c r="I6" s="6"/>
      <c r="J6" s="6"/>
      <c r="K6" s="5" t="s">
        <v>36</v>
      </c>
      <c r="L6" s="5" t="s">
        <v>71</v>
      </c>
      <c r="M6" s="5"/>
      <c r="N6" s="6" t="s">
        <v>84</v>
      </c>
      <c r="O6" s="6" t="s">
        <v>84</v>
      </c>
      <c r="P6" s="6"/>
      <c r="Q6" s="6"/>
      <c r="R6" s="6"/>
    </row>
    <row r="7" spans="1:18" s="1" customFormat="1" ht="61.5" customHeight="1" x14ac:dyDescent="0.2">
      <c r="A7" s="3" t="str">
        <f>$B7&amp;"-"&amp;COUNTIFS($B$3:B7,$B7)</f>
        <v>RED-5</v>
      </c>
      <c r="B7" s="5" t="s">
        <v>66</v>
      </c>
      <c r="C7" s="3" t="s">
        <v>41</v>
      </c>
      <c r="D7" s="10" t="s">
        <v>67</v>
      </c>
      <c r="E7" s="10" t="s">
        <v>85</v>
      </c>
      <c r="F7" s="6" t="s">
        <v>383</v>
      </c>
      <c r="G7" s="5" t="s">
        <v>19</v>
      </c>
      <c r="H7" s="6" t="s">
        <v>87</v>
      </c>
      <c r="I7" s="6"/>
      <c r="J7" s="6"/>
      <c r="K7" s="5" t="s">
        <v>36</v>
      </c>
      <c r="L7" s="5" t="s">
        <v>71</v>
      </c>
      <c r="M7" s="5"/>
      <c r="N7" s="6" t="s">
        <v>88</v>
      </c>
      <c r="O7" s="6" t="s">
        <v>88</v>
      </c>
      <c r="P7" s="6"/>
      <c r="Q7" s="6"/>
      <c r="R7" s="6"/>
    </row>
    <row r="8" spans="1:18" s="1" customFormat="1" ht="61.5" customHeight="1" x14ac:dyDescent="0.2">
      <c r="A8" s="3" t="str">
        <f>$B8&amp;"-"&amp;COUNTIFS($B$3:B8,$B8)</f>
        <v>RED-6</v>
      </c>
      <c r="B8" s="5" t="s">
        <v>66</v>
      </c>
      <c r="C8" s="3" t="s">
        <v>41</v>
      </c>
      <c r="D8" s="10" t="s">
        <v>67</v>
      </c>
      <c r="E8" s="10" t="s">
        <v>89</v>
      </c>
      <c r="F8" s="6" t="s">
        <v>384</v>
      </c>
      <c r="G8" s="5" t="s">
        <v>19</v>
      </c>
      <c r="H8" s="6" t="s">
        <v>91</v>
      </c>
      <c r="I8" s="6"/>
      <c r="J8" s="6"/>
      <c r="K8" s="5" t="s">
        <v>36</v>
      </c>
      <c r="L8" s="5" t="s">
        <v>71</v>
      </c>
      <c r="M8" s="5"/>
      <c r="N8" s="6" t="s">
        <v>92</v>
      </c>
      <c r="O8" s="6" t="s">
        <v>92</v>
      </c>
      <c r="P8" s="6"/>
      <c r="Q8" s="6"/>
      <c r="R8" s="6"/>
    </row>
    <row r="9" spans="1:18" s="1" customFormat="1" ht="61.5" customHeight="1" x14ac:dyDescent="0.2">
      <c r="A9" s="3" t="str">
        <f>$B9&amp;"-"&amp;COUNTIFS($B$3:B9,$B9)</f>
        <v>RED-7</v>
      </c>
      <c r="B9" s="5" t="s">
        <v>66</v>
      </c>
      <c r="C9" s="3" t="s">
        <v>41</v>
      </c>
      <c r="D9" s="10" t="s">
        <v>105</v>
      </c>
      <c r="E9" s="10" t="s">
        <v>106</v>
      </c>
      <c r="F9" s="6" t="s">
        <v>372</v>
      </c>
      <c r="G9" s="5" t="s">
        <v>19</v>
      </c>
      <c r="H9" s="6" t="s">
        <v>107</v>
      </c>
      <c r="I9" s="6"/>
      <c r="J9" s="6"/>
      <c r="K9" s="5"/>
      <c r="L9" s="5" t="s">
        <v>60</v>
      </c>
      <c r="M9" s="5"/>
      <c r="N9" s="6" t="str">
        <f>"Outputs could potentially be used to assist in development of "&amp;LOWER($E9) &amp;" impacts "</f>
        <v xml:space="preserve">Outputs could potentially be used to assist in development of industrial employment impacts </v>
      </c>
      <c r="O9" s="6" t="str">
        <f>"Outputs could potentially be used to assist in development of "&amp;LOWER($E9) &amp;" impacts "</f>
        <v xml:space="preserve">Outputs could potentially be used to assist in development of industrial employment impacts </v>
      </c>
      <c r="P9" s="6" t="str">
        <f>"Outputs could potentially be used to assist in development of "&amp;LOWER($E9) &amp;" impacts "</f>
        <v xml:space="preserve">Outputs could potentially be used to assist in development of industrial employment impacts </v>
      </c>
      <c r="Q9" s="6"/>
      <c r="R9" s="6"/>
    </row>
    <row r="10" spans="1:18" s="1" customFormat="1" ht="61.5" customHeight="1" x14ac:dyDescent="0.2">
      <c r="A10" s="3" t="str">
        <f>$B10&amp;"-"&amp;COUNTIFS($B$3:B10,$B10)</f>
        <v>RED-8</v>
      </c>
      <c r="B10" s="5" t="s">
        <v>66</v>
      </c>
      <c r="C10" s="3" t="s">
        <v>41</v>
      </c>
      <c r="D10" s="10" t="s">
        <v>105</v>
      </c>
      <c r="E10" s="10" t="s">
        <v>108</v>
      </c>
      <c r="F10" s="6" t="s">
        <v>373</v>
      </c>
      <c r="G10" s="5" t="s">
        <v>109</v>
      </c>
      <c r="H10" s="6" t="s">
        <v>110</v>
      </c>
      <c r="I10" s="6"/>
      <c r="J10" s="6"/>
      <c r="K10" s="5"/>
      <c r="L10" s="5" t="s">
        <v>60</v>
      </c>
      <c r="M10" s="5"/>
      <c r="N10" s="6" t="str">
        <f>"Outputs could potentially be used to assist in development of "&amp;LOWER($E10) &amp;" impacts "</f>
        <v xml:space="preserve">Outputs could potentially be used to assist in development of top employers impacts </v>
      </c>
      <c r="O10" s="6" t="str">
        <f>"Outputs could potentially be used to assist in development of "&amp;LOWER($E10) &amp;" impacts "</f>
        <v xml:space="preserve">Outputs could potentially be used to assist in development of top employers impacts </v>
      </c>
      <c r="P10" s="6"/>
      <c r="Q10" s="6"/>
      <c r="R10" s="6"/>
    </row>
    <row r="11" spans="1:18" s="1" customFormat="1" ht="61.5" customHeight="1" x14ac:dyDescent="0.2">
      <c r="A11" s="3" t="str">
        <f>$B11&amp;"-"&amp;COUNTIFS($B$3:B11,$B11)</f>
        <v>RED-9</v>
      </c>
      <c r="B11" s="5" t="s">
        <v>66</v>
      </c>
      <c r="C11" s="3" t="s">
        <v>41</v>
      </c>
      <c r="D11" s="10" t="s">
        <v>105</v>
      </c>
      <c r="E11" s="10" t="s">
        <v>111</v>
      </c>
      <c r="F11" s="6" t="s">
        <v>374</v>
      </c>
      <c r="G11" s="5" t="s">
        <v>19</v>
      </c>
      <c r="H11" s="6" t="s">
        <v>112</v>
      </c>
      <c r="I11" s="6"/>
      <c r="J11" s="6"/>
      <c r="K11" s="5"/>
      <c r="L11" s="5" t="s">
        <v>71</v>
      </c>
      <c r="M11" s="5"/>
      <c r="N11" s="6" t="str">
        <f t="shared" ref="N11:O17" si="0">"Outputs could potentially be used to assist in development of "&amp;LOWER($E11) &amp;" impacts "</f>
        <v xml:space="preserve">Outputs could potentially be used to assist in development of wages impacts </v>
      </c>
      <c r="O11" s="6" t="str">
        <f t="shared" si="0"/>
        <v xml:space="preserve">Outputs could potentially be used to assist in development of wages impacts </v>
      </c>
      <c r="P11" s="6" t="s">
        <v>113</v>
      </c>
      <c r="Q11" s="6"/>
      <c r="R11" s="6"/>
    </row>
    <row r="12" spans="1:18" s="1" customFormat="1" ht="61.5" customHeight="1" x14ac:dyDescent="0.2">
      <c r="A12" s="3" t="str">
        <f>$B12&amp;"-"&amp;COUNTIFS($B$3:B12,$B12)</f>
        <v>RED-10</v>
      </c>
      <c r="B12" s="5" t="s">
        <v>66</v>
      </c>
      <c r="C12" s="3" t="s">
        <v>41</v>
      </c>
      <c r="D12" s="10" t="s">
        <v>105</v>
      </c>
      <c r="E12" s="10" t="s">
        <v>114</v>
      </c>
      <c r="F12" s="6" t="s">
        <v>375</v>
      </c>
      <c r="G12" s="5" t="s">
        <v>19</v>
      </c>
      <c r="H12" s="6" t="s">
        <v>115</v>
      </c>
      <c r="I12" s="6"/>
      <c r="J12" s="6"/>
      <c r="K12" s="5"/>
      <c r="L12" s="5" t="s">
        <v>71</v>
      </c>
      <c r="M12" s="5"/>
      <c r="N12" s="6" t="str">
        <f t="shared" si="0"/>
        <v xml:space="preserve">Outputs could potentially be used to assist in development of cost of living impacts </v>
      </c>
      <c r="O12" s="6" t="str">
        <f t="shared" si="0"/>
        <v xml:space="preserve">Outputs could potentially be used to assist in development of cost of living impacts </v>
      </c>
      <c r="P12" s="6"/>
      <c r="Q12" s="6"/>
      <c r="R12" s="6"/>
    </row>
    <row r="13" spans="1:18" s="1" customFormat="1" ht="61.5" customHeight="1" x14ac:dyDescent="0.2">
      <c r="A13" s="3" t="str">
        <f>$B13&amp;"-"&amp;COUNTIFS($B$3:B13,$B13)</f>
        <v>RED-11</v>
      </c>
      <c r="B13" s="5" t="s">
        <v>66</v>
      </c>
      <c r="C13" s="3" t="s">
        <v>41</v>
      </c>
      <c r="D13" s="10" t="s">
        <v>105</v>
      </c>
      <c r="E13" s="10" t="s">
        <v>116</v>
      </c>
      <c r="F13" s="6" t="s">
        <v>376</v>
      </c>
      <c r="G13" s="5" t="s">
        <v>19</v>
      </c>
      <c r="H13" s="6" t="s">
        <v>117</v>
      </c>
      <c r="I13" s="6"/>
      <c r="J13" s="6"/>
      <c r="K13" s="5"/>
      <c r="L13" s="5" t="s">
        <v>71</v>
      </c>
      <c r="M13" s="5"/>
      <c r="N13" s="6" t="str">
        <f t="shared" si="0"/>
        <v xml:space="preserve">Outputs could potentially be used to assist in development of hours worked impacts </v>
      </c>
      <c r="O13" s="6" t="str">
        <f t="shared" si="0"/>
        <v xml:space="preserve">Outputs could potentially be used to assist in development of hours worked impacts </v>
      </c>
      <c r="P13" s="6"/>
      <c r="Q13" s="6"/>
      <c r="R13" s="6"/>
    </row>
    <row r="14" spans="1:18" s="1" customFormat="1" ht="61.5" customHeight="1" x14ac:dyDescent="0.2">
      <c r="A14" s="3" t="str">
        <f>$B14&amp;"-"&amp;COUNTIFS($B$3:B14,$B14)</f>
        <v>RED-12</v>
      </c>
      <c r="B14" s="5" t="s">
        <v>66</v>
      </c>
      <c r="C14" s="3" t="s">
        <v>41</v>
      </c>
      <c r="D14" s="10" t="s">
        <v>105</v>
      </c>
      <c r="E14" s="10" t="s">
        <v>118</v>
      </c>
      <c r="F14" s="6" t="s">
        <v>377</v>
      </c>
      <c r="G14" s="5" t="s">
        <v>19</v>
      </c>
      <c r="H14" s="6" t="s">
        <v>119</v>
      </c>
      <c r="I14" s="6"/>
      <c r="J14" s="6"/>
      <c r="K14" s="5"/>
      <c r="L14" s="5" t="s">
        <v>71</v>
      </c>
      <c r="M14" s="5"/>
      <c r="N14" s="6" t="str">
        <f t="shared" si="0"/>
        <v xml:space="preserve">Outputs could potentially be used to assist in development of homes sold impacts </v>
      </c>
      <c r="O14" s="6" t="str">
        <f t="shared" si="0"/>
        <v xml:space="preserve">Outputs could potentially be used to assist in development of homes sold impacts </v>
      </c>
      <c r="P14" s="6"/>
      <c r="Q14" s="6"/>
      <c r="R14" s="6"/>
    </row>
    <row r="15" spans="1:18" s="1" customFormat="1" ht="61.5" customHeight="1" x14ac:dyDescent="0.2">
      <c r="A15" s="3" t="str">
        <f>$B15&amp;"-"&amp;COUNTIFS($B$3:B15,$B15)</f>
        <v>RED-13</v>
      </c>
      <c r="B15" s="5" t="s">
        <v>66</v>
      </c>
      <c r="C15" s="3" t="s">
        <v>41</v>
      </c>
      <c r="D15" s="10" t="s">
        <v>105</v>
      </c>
      <c r="E15" s="10" t="s">
        <v>120</v>
      </c>
      <c r="F15" s="6" t="s">
        <v>378</v>
      </c>
      <c r="G15" s="5" t="s">
        <v>19</v>
      </c>
      <c r="H15" s="6" t="s">
        <v>121</v>
      </c>
      <c r="I15" s="6"/>
      <c r="J15" s="6"/>
      <c r="K15" s="5"/>
      <c r="L15" s="5" t="s">
        <v>122</v>
      </c>
      <c r="M15" s="5"/>
      <c r="N15" s="6" t="str">
        <f t="shared" si="0"/>
        <v xml:space="preserve">Outputs could potentially be used to assist in development of real estate value impacts </v>
      </c>
      <c r="O15" s="6" t="str">
        <f t="shared" si="0"/>
        <v xml:space="preserve">Outputs could potentially be used to assist in development of real estate value impacts </v>
      </c>
      <c r="P15" s="6"/>
      <c r="Q15" s="6"/>
      <c r="R15" s="6"/>
    </row>
    <row r="16" spans="1:18" s="1" customFormat="1" ht="61.5" customHeight="1" x14ac:dyDescent="0.2">
      <c r="A16" s="3" t="str">
        <f>$B16&amp;"-"&amp;COUNTIFS($B$3:B16,$B16)</f>
        <v>RED-14</v>
      </c>
      <c r="B16" s="5" t="s">
        <v>66</v>
      </c>
      <c r="C16" s="3" t="s">
        <v>41</v>
      </c>
      <c r="D16" s="10" t="s">
        <v>105</v>
      </c>
      <c r="E16" s="10" t="s">
        <v>123</v>
      </c>
      <c r="F16" s="6" t="s">
        <v>429</v>
      </c>
      <c r="G16" s="5" t="s">
        <v>19</v>
      </c>
      <c r="H16" s="6" t="s">
        <v>124</v>
      </c>
      <c r="I16" s="6"/>
      <c r="J16" s="6"/>
      <c r="K16" s="5"/>
      <c r="L16" s="5"/>
      <c r="M16" s="5"/>
      <c r="N16" s="6" t="str">
        <f t="shared" si="0"/>
        <v xml:space="preserve">Outputs could potentially be used to assist in development of % locally owned businesses impacts </v>
      </c>
      <c r="O16" s="6" t="str">
        <f t="shared" si="0"/>
        <v xml:space="preserve">Outputs could potentially be used to assist in development of % locally owned businesses impacts </v>
      </c>
      <c r="P16" s="6"/>
      <c r="Q16" s="6"/>
      <c r="R16" s="6"/>
    </row>
    <row r="17" spans="1:18" s="1" customFormat="1" ht="61.5" customHeight="1" x14ac:dyDescent="0.2">
      <c r="A17" s="3" t="str">
        <f>$B17&amp;"-"&amp;COUNTIFS($B$3:B17,$B17)</f>
        <v>RED-15</v>
      </c>
      <c r="B17" s="5" t="s">
        <v>66</v>
      </c>
      <c r="C17" s="3" t="s">
        <v>41</v>
      </c>
      <c r="D17" s="10" t="s">
        <v>105</v>
      </c>
      <c r="E17" s="10" t="s">
        <v>125</v>
      </c>
      <c r="F17" s="6" t="s">
        <v>379</v>
      </c>
      <c r="G17" s="5" t="s">
        <v>19</v>
      </c>
      <c r="H17" s="6" t="s">
        <v>125</v>
      </c>
      <c r="I17" s="6"/>
      <c r="J17" s="6"/>
      <c r="K17" s="5"/>
      <c r="L17" s="5"/>
      <c r="M17" s="5"/>
      <c r="N17" s="6" t="str">
        <f t="shared" si="0"/>
        <v xml:space="preserve">Outputs could potentially be used to assist in development of unemployment rate impacts </v>
      </c>
      <c r="O17" s="6" t="str">
        <f t="shared" si="0"/>
        <v xml:space="preserve">Outputs could potentially be used to assist in development of unemployment rate impacts </v>
      </c>
      <c r="P17" s="6"/>
      <c r="Q17" s="6"/>
      <c r="R17" s="6"/>
    </row>
  </sheetData>
  <mergeCells count="3">
    <mergeCell ref="A1:H1"/>
    <mergeCell ref="N1:R1"/>
    <mergeCell ref="I1:M1"/>
  </mergeCells>
  <pageMargins left="0.25" right="0.25" top="0.75" bottom="0.75" header="0.3" footer="0.3"/>
  <pageSetup paperSize="5" scale="54" fitToHeight="0" orientation="landscape" cellComments="atEnd" r:id="rId1"/>
  <headerFooter scaleWithDoc="0">
    <oddHeader>&amp;C&amp;A</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3811C-A2B3-4868-88DA-8C0B40D3096E}">
  <sheetPr>
    <tabColor rgb="FF00B0F0"/>
    <pageSetUpPr fitToPage="1"/>
  </sheetPr>
  <dimension ref="A1:R14"/>
  <sheetViews>
    <sheetView zoomScale="80" zoomScaleNormal="80" workbookViewId="0">
      <pane xSplit="6" ySplit="2" topLeftCell="G3" activePane="bottomRight" state="frozen"/>
      <selection pane="topRight" activeCell="G1" sqref="G1"/>
      <selection pane="bottomLeft" activeCell="A3" sqref="A3"/>
      <selection pane="bottomRight" activeCell="G10" sqref="G10"/>
    </sheetView>
  </sheetViews>
  <sheetFormatPr defaultColWidth="33.7109375" defaultRowHeight="15" x14ac:dyDescent="0.25"/>
  <cols>
    <col min="1" max="1" width="6.28515625" customWidth="1"/>
    <col min="2" max="2" width="7.85546875" customWidth="1"/>
    <col min="3" max="3" width="6.85546875" customWidth="1"/>
    <col min="4" max="4" width="13.140625" customWidth="1"/>
    <col min="5" max="5" width="14.42578125" customWidth="1"/>
    <col min="6" max="6" width="24.85546875" customWidth="1"/>
    <col min="7" max="7" width="15.5703125" bestFit="1" customWidth="1"/>
    <col min="8" max="8" width="17.5703125" customWidth="1"/>
    <col min="9" max="9" width="15.42578125" customWidth="1"/>
    <col min="10" max="10" width="25.42578125" customWidth="1"/>
    <col min="11" max="11" width="21" customWidth="1"/>
    <col min="12" max="13" width="22.5703125" customWidth="1"/>
    <col min="14" max="18" width="21.28515625" customWidth="1"/>
  </cols>
  <sheetData>
    <row r="1" spans="1:18" s="1" customFormat="1" ht="25.5" customHeight="1" x14ac:dyDescent="0.2">
      <c r="A1" s="44" t="s">
        <v>323</v>
      </c>
      <c r="B1" s="45"/>
      <c r="C1" s="45"/>
      <c r="D1" s="45"/>
      <c r="E1" s="45"/>
      <c r="F1" s="45"/>
      <c r="G1" s="45"/>
      <c r="H1" s="46"/>
      <c r="I1" s="47" t="s">
        <v>428</v>
      </c>
      <c r="J1" s="48"/>
      <c r="K1" s="48"/>
      <c r="L1" s="48"/>
      <c r="M1" s="49"/>
      <c r="N1" s="41" t="s">
        <v>329</v>
      </c>
      <c r="O1" s="42"/>
      <c r="P1" s="42"/>
      <c r="Q1" s="42"/>
      <c r="R1" s="43"/>
    </row>
    <row r="2" spans="1:18" s="7" customFormat="1" ht="69"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s="1" customFormat="1" ht="61.5" customHeight="1" x14ac:dyDescent="0.2">
      <c r="A3" s="3" t="str">
        <f>$B3&amp;"-"&amp;COUNTIFS($B$3:B3,$B3)</f>
        <v>OSE-1</v>
      </c>
      <c r="B3" s="5" t="s">
        <v>93</v>
      </c>
      <c r="C3" s="3"/>
      <c r="D3" s="10" t="s">
        <v>126</v>
      </c>
      <c r="E3" s="10" t="s">
        <v>127</v>
      </c>
      <c r="F3" s="6" t="str">
        <f>"Potential impact of navigation improvement on "&amp;LOWER(H3)</f>
        <v>Potential impact of navigation improvement on citizen ratings of the community as a good place to live</v>
      </c>
      <c r="G3" s="5" t="s">
        <v>128</v>
      </c>
      <c r="H3" s="6" t="s">
        <v>129</v>
      </c>
      <c r="I3" s="6"/>
      <c r="J3" s="6"/>
      <c r="K3" s="5"/>
      <c r="L3" s="5"/>
      <c r="M3" s="5"/>
      <c r="N3" s="6"/>
      <c r="O3" s="6"/>
      <c r="P3" s="6"/>
      <c r="Q3" s="6" t="s">
        <v>130</v>
      </c>
      <c r="R3" s="6"/>
    </row>
    <row r="4" spans="1:18" s="1" customFormat="1" ht="61.5" customHeight="1" x14ac:dyDescent="0.2">
      <c r="A4" s="3" t="str">
        <f>$B4&amp;"-"&amp;COUNTIFS($B$3:B4,$B4)</f>
        <v>OSE-2</v>
      </c>
      <c r="B4" s="5" t="s">
        <v>93</v>
      </c>
      <c r="C4" s="3"/>
      <c r="D4" s="10" t="s">
        <v>126</v>
      </c>
      <c r="E4" s="10" t="s">
        <v>131</v>
      </c>
      <c r="F4" s="6" t="str">
        <f>"Impact of navigation improvement on "&amp;LOWER(H4)</f>
        <v>Impact of navigation improvement on # of civic and community organizations/ members</v>
      </c>
      <c r="G4" s="5" t="s">
        <v>19</v>
      </c>
      <c r="H4" s="6" t="s">
        <v>132</v>
      </c>
      <c r="I4" s="6"/>
      <c r="J4" s="6"/>
      <c r="K4" s="5"/>
      <c r="L4" s="5"/>
      <c r="M4" s="5"/>
      <c r="N4" s="6" t="str">
        <f>"Outputs could potentially be used to assist in development of "&amp;LOWER($E4) &amp;" impacts "</f>
        <v xml:space="preserve">Outputs could potentially be used to assist in development of civic participation impacts </v>
      </c>
      <c r="O4" s="6" t="str">
        <f>"Outputs could potentially be used to assist in development of "&amp;LOWER($E4) &amp;" impacts "</f>
        <v xml:space="preserve">Outputs could potentially be used to assist in development of civic participation impacts </v>
      </c>
      <c r="P4" s="6"/>
      <c r="Q4" s="6"/>
      <c r="R4" s="6"/>
    </row>
    <row r="5" spans="1:18" s="1" customFormat="1" ht="61.5" customHeight="1" x14ac:dyDescent="0.2">
      <c r="A5" s="3" t="str">
        <f>$B5&amp;"-"&amp;COUNTIFS($B$3:B5,$B5)</f>
        <v>OSE-3</v>
      </c>
      <c r="B5" s="5" t="s">
        <v>93</v>
      </c>
      <c r="C5" s="3"/>
      <c r="D5" s="10" t="s">
        <v>126</v>
      </c>
      <c r="E5" s="10" t="s">
        <v>133</v>
      </c>
      <c r="F5" s="6" t="str">
        <f>"Potential impact of navigation improvement on "&amp;LOWER(H5)</f>
        <v>Potential impact of navigation improvement on community vision and outlook for the future</v>
      </c>
      <c r="G5" s="5" t="s">
        <v>128</v>
      </c>
      <c r="H5" s="6" t="s">
        <v>134</v>
      </c>
      <c r="I5" s="6"/>
      <c r="J5" s="6"/>
      <c r="K5" s="5"/>
      <c r="L5" s="5"/>
      <c r="M5" s="5"/>
      <c r="N5" s="6"/>
      <c r="O5" s="6"/>
      <c r="P5" s="6"/>
      <c r="Q5" s="6" t="s">
        <v>130</v>
      </c>
      <c r="R5" s="6"/>
    </row>
    <row r="6" spans="1:18" s="1" customFormat="1" ht="61.5" customHeight="1" x14ac:dyDescent="0.2">
      <c r="A6" s="3" t="str">
        <f>$B6&amp;"-"&amp;COUNTIFS($B$3:B6,$B6)</f>
        <v>OSE-4</v>
      </c>
      <c r="B6" s="5" t="s">
        <v>93</v>
      </c>
      <c r="C6" s="3"/>
      <c r="D6" s="10" t="s">
        <v>126</v>
      </c>
      <c r="E6" s="10" t="s">
        <v>135</v>
      </c>
      <c r="F6" s="6" t="str">
        <f>"Impact of navigation improvement on "&amp;LOWER(H6)</f>
        <v>Impact of navigation improvement on community improvements underway and/or # community improvements underway</v>
      </c>
      <c r="G6" s="5" t="s">
        <v>97</v>
      </c>
      <c r="H6" s="6" t="s">
        <v>136</v>
      </c>
      <c r="I6" s="6"/>
      <c r="J6" s="6"/>
      <c r="K6" s="5"/>
      <c r="L6" s="5"/>
      <c r="M6" s="5"/>
      <c r="N6" s="6"/>
      <c r="O6" s="6"/>
      <c r="P6" s="6"/>
      <c r="Q6" s="6"/>
      <c r="R6" s="6"/>
    </row>
    <row r="7" spans="1:18" s="1" customFormat="1" ht="61.5" customHeight="1" x14ac:dyDescent="0.2">
      <c r="A7" s="3" t="str">
        <f>$B7&amp;"-"&amp;COUNTIFS($B$3:B7,$B7)</f>
        <v>OSE-5</v>
      </c>
      <c r="B7" s="5" t="s">
        <v>93</v>
      </c>
      <c r="C7" s="3"/>
      <c r="D7" s="10" t="s">
        <v>126</v>
      </c>
      <c r="E7" s="10" t="s">
        <v>137</v>
      </c>
      <c r="F7" s="6" t="str">
        <f>"Impact of navigation improvement on "&amp;LOWER(H7)</f>
        <v>Impact of navigation improvement on % of voters casting ballots in the last local election</v>
      </c>
      <c r="G7" s="5" t="s">
        <v>19</v>
      </c>
      <c r="H7" s="6" t="s">
        <v>138</v>
      </c>
      <c r="I7" s="6"/>
      <c r="J7" s="6"/>
      <c r="K7" s="5"/>
      <c r="L7" s="5"/>
      <c r="M7" s="5"/>
      <c r="N7" s="6"/>
      <c r="O7" s="6"/>
      <c r="P7" s="6"/>
      <c r="Q7" s="6"/>
      <c r="R7" s="6"/>
    </row>
    <row r="8" spans="1:18" s="1" customFormat="1" ht="61.5" customHeight="1" x14ac:dyDescent="0.2">
      <c r="A8" s="3" t="str">
        <f>$B8&amp;"-"&amp;COUNTIFS($B$3:B8,$B8)</f>
        <v>OSE-6</v>
      </c>
      <c r="B8" s="5" t="s">
        <v>93</v>
      </c>
      <c r="C8" s="3"/>
      <c r="D8" s="10" t="s">
        <v>126</v>
      </c>
      <c r="E8" s="10" t="s">
        <v>139</v>
      </c>
      <c r="F8" s="6" t="str">
        <f>"Impact of navigation improvement on "&amp;LOWER(H8)</f>
        <v>Impact of navigation improvement on number of citizens attending open municipal government meetings per annum or in past year</v>
      </c>
      <c r="G8" s="5" t="s">
        <v>97</v>
      </c>
      <c r="H8" s="6" t="s">
        <v>140</v>
      </c>
      <c r="I8" s="6"/>
      <c r="J8" s="6"/>
      <c r="K8" s="5"/>
      <c r="L8" s="5"/>
      <c r="M8" s="5"/>
      <c r="N8" s="6"/>
      <c r="O8" s="6"/>
      <c r="P8" s="6"/>
      <c r="Q8" s="6"/>
      <c r="R8" s="6"/>
    </row>
    <row r="9" spans="1:18" s="1" customFormat="1" ht="61.5" customHeight="1" x14ac:dyDescent="0.2">
      <c r="A9" s="3" t="str">
        <f>$B9&amp;"-"&amp;COUNTIFS($B$3:B9,$B9)</f>
        <v>OSE-7</v>
      </c>
      <c r="B9" s="5" t="s">
        <v>93</v>
      </c>
      <c r="C9" s="3"/>
      <c r="D9" s="10" t="s">
        <v>126</v>
      </c>
      <c r="E9" s="10" t="s">
        <v>141</v>
      </c>
      <c r="F9" s="6" t="str">
        <f t="shared" ref="F9:F14" si="0">"Potential impact of navigation improvement on "&amp;LOWER(H9)</f>
        <v>Potential impact of navigation improvement on views on quality of life</v>
      </c>
      <c r="G9" s="5" t="s">
        <v>128</v>
      </c>
      <c r="H9" s="6" t="s">
        <v>142</v>
      </c>
      <c r="I9" s="6"/>
      <c r="J9" s="6"/>
      <c r="K9" s="5"/>
      <c r="L9" s="5"/>
      <c r="M9" s="5"/>
      <c r="N9" s="6"/>
      <c r="O9" s="6"/>
      <c r="P9" s="6"/>
      <c r="Q9" s="6" t="s">
        <v>130</v>
      </c>
      <c r="R9" s="6"/>
    </row>
    <row r="10" spans="1:18" s="1" customFormat="1" ht="61.5" customHeight="1" x14ac:dyDescent="0.2">
      <c r="A10" s="3" t="str">
        <f>$B10&amp;"-"&amp;COUNTIFS($B$3:B10,$B10)</f>
        <v>OSE-8</v>
      </c>
      <c r="B10" s="5" t="s">
        <v>93</v>
      </c>
      <c r="C10" s="3"/>
      <c r="D10" s="10" t="s">
        <v>126</v>
      </c>
      <c r="E10" s="10" t="s">
        <v>143</v>
      </c>
      <c r="F10" s="6" t="str">
        <f t="shared" si="0"/>
        <v>Potential impact of navigation improvement on views on equity and diversity in community</v>
      </c>
      <c r="G10" s="5" t="s">
        <v>128</v>
      </c>
      <c r="H10" s="6" t="s">
        <v>144</v>
      </c>
      <c r="I10" s="6"/>
      <c r="J10" s="6"/>
      <c r="K10" s="5"/>
      <c r="L10" s="5"/>
      <c r="M10" s="5"/>
      <c r="N10" s="6"/>
      <c r="O10" s="6"/>
      <c r="P10" s="6"/>
      <c r="Q10" s="6" t="s">
        <v>130</v>
      </c>
      <c r="R10" s="6"/>
    </row>
    <row r="11" spans="1:18" s="1" customFormat="1" ht="61.5" customHeight="1" x14ac:dyDescent="0.2">
      <c r="A11" s="3" t="str">
        <f>$B11&amp;"-"&amp;COUNTIFS($B$3:B11,$B11)</f>
        <v>OSE-9</v>
      </c>
      <c r="B11" s="5" t="s">
        <v>93</v>
      </c>
      <c r="C11" s="3"/>
      <c r="D11" s="10" t="s">
        <v>145</v>
      </c>
      <c r="E11" s="10" t="s">
        <v>146</v>
      </c>
      <c r="F11" s="6" t="str">
        <f t="shared" si="0"/>
        <v>Potential impact of navigation improvement on core values</v>
      </c>
      <c r="G11" s="5" t="s">
        <v>128</v>
      </c>
      <c r="H11" s="6" t="s">
        <v>146</v>
      </c>
      <c r="I11" s="6"/>
      <c r="J11" s="6"/>
      <c r="K11" s="5"/>
      <c r="L11" s="5"/>
      <c r="M11" s="5"/>
      <c r="N11" s="6"/>
      <c r="O11" s="6"/>
      <c r="P11" s="6"/>
      <c r="Q11" s="6" t="s">
        <v>130</v>
      </c>
      <c r="R11" s="6"/>
    </row>
    <row r="12" spans="1:18" s="1" customFormat="1" ht="61.5" customHeight="1" x14ac:dyDescent="0.2">
      <c r="A12" s="3" t="str">
        <f>$B12&amp;"-"&amp;COUNTIFS($B$3:B12,$B12)</f>
        <v>OSE-10</v>
      </c>
      <c r="B12" s="5" t="s">
        <v>93</v>
      </c>
      <c r="C12" s="3"/>
      <c r="D12" s="10" t="s">
        <v>145</v>
      </c>
      <c r="E12" s="10" t="s">
        <v>147</v>
      </c>
      <c r="F12" s="6" t="str">
        <f t="shared" si="0"/>
        <v>Potential impact of navigation improvement on key traditions</v>
      </c>
      <c r="G12" s="5" t="s">
        <v>128</v>
      </c>
      <c r="H12" s="6" t="s">
        <v>147</v>
      </c>
      <c r="I12" s="6"/>
      <c r="J12" s="6"/>
      <c r="K12" s="5"/>
      <c r="L12" s="5"/>
      <c r="M12" s="5"/>
      <c r="N12" s="6"/>
      <c r="O12" s="6"/>
      <c r="P12" s="6"/>
      <c r="Q12" s="6" t="s">
        <v>130</v>
      </c>
      <c r="R12" s="6"/>
    </row>
    <row r="13" spans="1:18" s="1" customFormat="1" ht="61.5" customHeight="1" x14ac:dyDescent="0.2">
      <c r="A13" s="3" t="str">
        <f>$B13&amp;"-"&amp;COUNTIFS($B$3:B13,$B13)</f>
        <v>OSE-11</v>
      </c>
      <c r="B13" s="5" t="s">
        <v>93</v>
      </c>
      <c r="C13" s="3"/>
      <c r="D13" s="10" t="s">
        <v>145</v>
      </c>
      <c r="E13" s="10" t="s">
        <v>148</v>
      </c>
      <c r="F13" s="6" t="str">
        <f t="shared" si="0"/>
        <v>Potential impact of navigation improvement on language</v>
      </c>
      <c r="G13" s="5" t="s">
        <v>128</v>
      </c>
      <c r="H13" s="6" t="s">
        <v>148</v>
      </c>
      <c r="I13" s="6"/>
      <c r="J13" s="6"/>
      <c r="K13" s="5"/>
      <c r="L13" s="5"/>
      <c r="M13" s="5"/>
      <c r="N13" s="6"/>
      <c r="O13" s="6"/>
      <c r="P13" s="6"/>
      <c r="Q13" s="6" t="s">
        <v>130</v>
      </c>
      <c r="R13" s="6"/>
    </row>
    <row r="14" spans="1:18" s="1" customFormat="1" ht="61.5" customHeight="1" x14ac:dyDescent="0.2">
      <c r="A14" s="3" t="str">
        <f>$B14&amp;"-"&amp;COUNTIFS($B$3:B14,$B14)</f>
        <v>OSE-12</v>
      </c>
      <c r="B14" s="5" t="s">
        <v>93</v>
      </c>
      <c r="C14" s="3"/>
      <c r="D14" s="10" t="s">
        <v>145</v>
      </c>
      <c r="E14" s="10" t="s">
        <v>149</v>
      </c>
      <c r="F14" s="6" t="str">
        <f t="shared" si="0"/>
        <v>Potential impact of navigation improvement on sources of group pride and honor</v>
      </c>
      <c r="G14" s="5" t="s">
        <v>128</v>
      </c>
      <c r="H14" s="6" t="s">
        <v>150</v>
      </c>
      <c r="I14" s="6"/>
      <c r="J14" s="6"/>
      <c r="K14" s="5"/>
      <c r="L14" s="5"/>
      <c r="M14" s="5"/>
      <c r="N14" s="6"/>
      <c r="O14" s="6"/>
      <c r="P14" s="6"/>
      <c r="Q14" s="6" t="s">
        <v>130</v>
      </c>
      <c r="R14" s="6"/>
    </row>
  </sheetData>
  <mergeCells count="3">
    <mergeCell ref="A1:H1"/>
    <mergeCell ref="N1:R1"/>
    <mergeCell ref="I1:M1"/>
  </mergeCells>
  <pageMargins left="0.25" right="0.25" top="0.75" bottom="0.75" header="0.3" footer="0.3"/>
  <pageSetup paperSize="5" scale="54" fitToHeight="0" orientation="landscape" cellComments="atEnd" r:id="rId1"/>
  <headerFooter scaleWithDoc="0">
    <oddHeader>&amp;C&amp;A</oddHead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CB2BE-8B55-4B5F-9229-71CE207C9183}">
  <sheetPr>
    <tabColor rgb="FF00B0F0"/>
    <pageSetUpPr fitToPage="1"/>
  </sheetPr>
  <dimension ref="A1:R6"/>
  <sheetViews>
    <sheetView zoomScale="80" zoomScaleNormal="80" workbookViewId="0">
      <pane xSplit="6" ySplit="2" topLeftCell="I3" activePane="bottomRight" state="frozen"/>
      <selection pane="topRight" activeCell="G1" sqref="G1"/>
      <selection pane="bottomLeft" activeCell="A3" sqref="A3"/>
      <selection pane="bottomRight" activeCell="E4" sqref="E4"/>
    </sheetView>
  </sheetViews>
  <sheetFormatPr defaultColWidth="33.7109375" defaultRowHeight="15" x14ac:dyDescent="0.25"/>
  <cols>
    <col min="1" max="1" width="6.28515625" customWidth="1"/>
    <col min="2" max="2" width="8.140625" customWidth="1"/>
    <col min="3" max="3" width="7.140625" customWidth="1"/>
    <col min="4" max="4" width="13.140625" customWidth="1"/>
    <col min="5" max="5" width="14.42578125" customWidth="1"/>
    <col min="6" max="6" width="24.85546875" customWidth="1"/>
    <col min="7" max="7" width="15.5703125" bestFit="1" customWidth="1"/>
    <col min="8" max="8" width="17.5703125" customWidth="1"/>
    <col min="9" max="9" width="15.42578125" customWidth="1"/>
    <col min="10" max="10" width="25.42578125" customWidth="1"/>
    <col min="11" max="11" width="21" customWidth="1"/>
    <col min="12" max="13" width="22.5703125" customWidth="1"/>
    <col min="14" max="18" width="21.28515625" customWidth="1"/>
  </cols>
  <sheetData>
    <row r="1" spans="1:18" s="1" customFormat="1" ht="25.5" customHeight="1" x14ac:dyDescent="0.2">
      <c r="A1" s="44" t="s">
        <v>323</v>
      </c>
      <c r="B1" s="45"/>
      <c r="C1" s="45"/>
      <c r="D1" s="45"/>
      <c r="E1" s="45"/>
      <c r="F1" s="45"/>
      <c r="G1" s="45"/>
      <c r="H1" s="46"/>
      <c r="I1" s="47" t="s">
        <v>428</v>
      </c>
      <c r="J1" s="48"/>
      <c r="K1" s="48"/>
      <c r="L1" s="48"/>
      <c r="M1" s="49"/>
      <c r="N1" s="41" t="s">
        <v>329</v>
      </c>
      <c r="O1" s="42"/>
      <c r="P1" s="42"/>
      <c r="Q1" s="42"/>
      <c r="R1" s="43"/>
    </row>
    <row r="2" spans="1:18" s="7" customFormat="1" ht="69" customHeight="1" x14ac:dyDescent="0.2">
      <c r="A2" s="21" t="s">
        <v>1</v>
      </c>
      <c r="B2" s="21" t="s">
        <v>2</v>
      </c>
      <c r="C2" s="21" t="s">
        <v>3</v>
      </c>
      <c r="D2" s="21" t="s">
        <v>4</v>
      </c>
      <c r="E2" s="21" t="s">
        <v>5</v>
      </c>
      <c r="F2" s="21" t="s">
        <v>290</v>
      </c>
      <c r="G2" s="21" t="s">
        <v>6</v>
      </c>
      <c r="H2" s="21" t="s">
        <v>417</v>
      </c>
      <c r="I2" s="14" t="s">
        <v>8</v>
      </c>
      <c r="J2" s="14" t="s">
        <v>9</v>
      </c>
      <c r="K2" s="14" t="s">
        <v>10</v>
      </c>
      <c r="L2" s="14" t="s">
        <v>11</v>
      </c>
      <c r="M2" s="14" t="s">
        <v>292</v>
      </c>
      <c r="N2" s="22" t="s">
        <v>396</v>
      </c>
      <c r="O2" s="22" t="s">
        <v>409</v>
      </c>
      <c r="P2" s="22" t="s">
        <v>415</v>
      </c>
      <c r="Q2" s="22" t="s">
        <v>12</v>
      </c>
      <c r="R2" s="22" t="s">
        <v>13</v>
      </c>
    </row>
    <row r="3" spans="1:18" s="1" customFormat="1" ht="61.5" customHeight="1" x14ac:dyDescent="0.2">
      <c r="A3" s="3" t="str">
        <f>$B3&amp;"-"&amp;COUNTIFS($B$3:B3,$B3)</f>
        <v>EQ-1</v>
      </c>
      <c r="B3" s="5" t="s">
        <v>164</v>
      </c>
      <c r="C3" s="3"/>
      <c r="D3" s="10" t="s">
        <v>165</v>
      </c>
      <c r="E3" s="10" t="s">
        <v>166</v>
      </c>
      <c r="F3" s="6"/>
      <c r="G3" s="5"/>
      <c r="H3" s="6"/>
      <c r="I3" s="6"/>
      <c r="J3" s="6"/>
      <c r="K3" s="5"/>
      <c r="L3" s="5"/>
      <c r="M3" s="5"/>
      <c r="N3" s="6"/>
      <c r="O3" s="6"/>
      <c r="P3" s="6"/>
      <c r="Q3" s="6"/>
      <c r="R3" s="6"/>
    </row>
    <row r="4" spans="1:18" s="1" customFormat="1" ht="61.5" customHeight="1" x14ac:dyDescent="0.2">
      <c r="A4" s="3" t="str">
        <f>$B4&amp;"-"&amp;COUNTIFS($B$3:B4,$B4)</f>
        <v>EQ-2</v>
      </c>
      <c r="B4" s="5" t="s">
        <v>164</v>
      </c>
      <c r="C4" s="3"/>
      <c r="D4" s="10" t="s">
        <v>165</v>
      </c>
      <c r="E4" s="10" t="s">
        <v>426</v>
      </c>
      <c r="F4" s="6"/>
      <c r="G4" s="5"/>
      <c r="H4" s="6"/>
      <c r="I4" s="6"/>
      <c r="J4" s="6"/>
      <c r="K4" s="5"/>
      <c r="L4" s="5"/>
      <c r="M4" s="5"/>
      <c r="N4" s="6"/>
      <c r="O4" s="6"/>
      <c r="P4" s="6"/>
      <c r="Q4" s="6"/>
      <c r="R4" s="6"/>
    </row>
    <row r="5" spans="1:18" s="1" customFormat="1" ht="61.5" customHeight="1" x14ac:dyDescent="0.2">
      <c r="A5" s="3" t="str">
        <f>$B5&amp;"-"&amp;COUNTIFS($B$3:B5,$B5)</f>
        <v>EQ-3</v>
      </c>
      <c r="B5" s="5" t="s">
        <v>164</v>
      </c>
      <c r="C5" s="3"/>
      <c r="D5" s="10" t="s">
        <v>171</v>
      </c>
      <c r="E5" s="10" t="s">
        <v>171</v>
      </c>
      <c r="F5" s="6"/>
      <c r="G5" s="5"/>
      <c r="H5" s="6"/>
      <c r="I5" s="6"/>
      <c r="J5" s="6"/>
      <c r="K5" s="5"/>
      <c r="L5" s="5"/>
      <c r="M5" s="5"/>
      <c r="N5" s="6"/>
      <c r="O5" s="6"/>
      <c r="P5" s="6"/>
      <c r="Q5" s="6"/>
      <c r="R5" s="6"/>
    </row>
    <row r="6" spans="1:18" s="1" customFormat="1" ht="61.5" customHeight="1" x14ac:dyDescent="0.2">
      <c r="A6" s="3" t="str">
        <f>$B6&amp;"-"&amp;COUNTIFS($B$3:B6,$B6)</f>
        <v>EQ-4</v>
      </c>
      <c r="B6" s="5" t="s">
        <v>164</v>
      </c>
      <c r="C6" s="3"/>
      <c r="D6" s="10" t="s">
        <v>174</v>
      </c>
      <c r="E6" s="10" t="s">
        <v>174</v>
      </c>
      <c r="F6" s="6"/>
      <c r="G6" s="5"/>
      <c r="H6" s="6"/>
      <c r="I6" s="6"/>
      <c r="J6" s="6"/>
      <c r="K6" s="5"/>
      <c r="L6" s="5"/>
      <c r="M6" s="5"/>
      <c r="N6" s="6"/>
      <c r="O6" s="6"/>
      <c r="P6" s="6"/>
      <c r="Q6" s="6"/>
      <c r="R6" s="6"/>
    </row>
  </sheetData>
  <mergeCells count="3">
    <mergeCell ref="A1:H1"/>
    <mergeCell ref="N1:R1"/>
    <mergeCell ref="I1:M1"/>
  </mergeCells>
  <pageMargins left="0.25" right="0.25" top="0.75" bottom="0.75" header="0.3" footer="0.3"/>
  <pageSetup paperSize="5" scale="54" fitToHeight="0" orientation="landscape" cellComments="atEnd" r:id="rId1"/>
  <headerFooter scaleWithDoc="0">
    <oddHeader>&amp;C&amp;A</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9aa2a35-357a-4911-8559-b0112012f685">
      <Terms xmlns="http://schemas.microsoft.com/office/infopath/2007/PartnerControls"/>
    </lcf76f155ced4ddcb4097134ff3c332f>
    <TaxCatchAll xmlns="60401562-c9c1-4d5c-8f98-808ad9760d9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89BACB4C5A1074A929E50C79B0151D7" ma:contentTypeVersion="17" ma:contentTypeDescription="Create a new document." ma:contentTypeScope="" ma:versionID="7c4f27e3630d37ffa7f79b1978cbc6b9">
  <xsd:schema xmlns:xsd="http://www.w3.org/2001/XMLSchema" xmlns:xs="http://www.w3.org/2001/XMLSchema" xmlns:p="http://schemas.microsoft.com/office/2006/metadata/properties" xmlns:ns2="79aa2a35-357a-4911-8559-b0112012f685" xmlns:ns3="60401562-c9c1-4d5c-8f98-808ad9760d98" targetNamespace="http://schemas.microsoft.com/office/2006/metadata/properties" ma:root="true" ma:fieldsID="515ff7921d794af41f9046df4193e295" ns2:_="" ns3:_="">
    <xsd:import namespace="79aa2a35-357a-4911-8559-b0112012f685"/>
    <xsd:import namespace="60401562-c9c1-4d5c-8f98-808ad9760d9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aa2a35-357a-4911-8559-b0112012f6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321e31c-b923-4e49-89ed-2e13ed89068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401562-c9c1-4d5c-8f98-808ad9760d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ad2790c-b999-437d-9fec-4fb831578d79}" ma:internalName="TaxCatchAll" ma:showField="CatchAllData" ma:web="60401562-c9c1-4d5c-8f98-808ad9760d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C1AEF3-9D3F-47CD-956C-C52B2DD3A661}">
  <ds:schemaRefs>
    <ds:schemaRef ds:uri="http://schemas.microsoft.com/sharepoint/v3/contenttype/forms"/>
  </ds:schemaRefs>
</ds:datastoreItem>
</file>

<file path=customXml/itemProps2.xml><?xml version="1.0" encoding="utf-8"?>
<ds:datastoreItem xmlns:ds="http://schemas.openxmlformats.org/officeDocument/2006/customXml" ds:itemID="{F6A8B3C0-04C0-4A0A-8716-575CF60D0A51}">
  <ds:schemaRefs>
    <ds:schemaRef ds:uri="http://schemas.microsoft.com/office/2006/metadata/properties"/>
    <ds:schemaRef ds:uri="http://schemas.microsoft.com/office/2006/documentManagement/types"/>
    <ds:schemaRef ds:uri="http://schemas.microsoft.com/office/infopath/2007/PartnerControls"/>
    <ds:schemaRef ds:uri="a65e8b37-4377-4e57-bc06-c17e59391df7"/>
    <ds:schemaRef ds:uri="http://schemas.openxmlformats.org/package/2006/metadata/core-properties"/>
    <ds:schemaRef ds:uri="http://purl.org/dc/elements/1.1/"/>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45FAC656-371D-4718-B4E8-0AD47392C5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41</vt:i4>
      </vt:variant>
    </vt:vector>
  </HeadingPairs>
  <TitlesOfParts>
    <vt:vector size="62" baseType="lpstr">
      <vt:lpstr>INSTRUCTIONS</vt:lpstr>
      <vt:lpstr>CSRM-NED</vt:lpstr>
      <vt:lpstr>CSRM-RED</vt:lpstr>
      <vt:lpstr>CSRM-OSE</vt:lpstr>
      <vt:lpstr>CSRM-EQ</vt:lpstr>
      <vt:lpstr>NAV-NED</vt:lpstr>
      <vt:lpstr>NAV-RED</vt:lpstr>
      <vt:lpstr>NAV-OSE</vt:lpstr>
      <vt:lpstr>NAV-EQ</vt:lpstr>
      <vt:lpstr>FRM-NED</vt:lpstr>
      <vt:lpstr>FRM-RED</vt:lpstr>
      <vt:lpstr>FRM-OSE</vt:lpstr>
      <vt:lpstr>FRM-EQ</vt:lpstr>
      <vt:lpstr>EcosystemRestoration-NER</vt:lpstr>
      <vt:lpstr>EcosystemRestoration-NED</vt:lpstr>
      <vt:lpstr>EcosystemRestoration-RED</vt:lpstr>
      <vt:lpstr>EcosystemRestoration-OSE</vt:lpstr>
      <vt:lpstr>MultipurposeDam-Res-NED</vt:lpstr>
      <vt:lpstr>MultipurposeDam-Res-RED</vt:lpstr>
      <vt:lpstr>MultipurposeDam-Res-OSE</vt:lpstr>
      <vt:lpstr>MultipurposeDam-Res-EQ</vt:lpstr>
      <vt:lpstr>'CSRM-EQ'!Print_Area</vt:lpstr>
      <vt:lpstr>'CSRM-NED'!Print_Area</vt:lpstr>
      <vt:lpstr>'CSRM-OSE'!Print_Area</vt:lpstr>
      <vt:lpstr>'CSRM-RED'!Print_Area</vt:lpstr>
      <vt:lpstr>'EcosystemRestoration-NED'!Print_Area</vt:lpstr>
      <vt:lpstr>'EcosystemRestoration-NER'!Print_Area</vt:lpstr>
      <vt:lpstr>'EcosystemRestoration-OSE'!Print_Area</vt:lpstr>
      <vt:lpstr>'EcosystemRestoration-RED'!Print_Area</vt:lpstr>
      <vt:lpstr>'FRM-EQ'!Print_Area</vt:lpstr>
      <vt:lpstr>'FRM-NED'!Print_Area</vt:lpstr>
      <vt:lpstr>'FRM-OSE'!Print_Area</vt:lpstr>
      <vt:lpstr>'FRM-RED'!Print_Area</vt:lpstr>
      <vt:lpstr>INSTRUCTIONS!Print_Area</vt:lpstr>
      <vt:lpstr>'MultipurposeDam-Res-EQ'!Print_Area</vt:lpstr>
      <vt:lpstr>'MultipurposeDam-Res-NED'!Print_Area</vt:lpstr>
      <vt:lpstr>'MultipurposeDam-Res-OSE'!Print_Area</vt:lpstr>
      <vt:lpstr>'MultipurposeDam-Res-RED'!Print_Area</vt:lpstr>
      <vt:lpstr>'NAV-EQ'!Print_Area</vt:lpstr>
      <vt:lpstr>'NAV-NED'!Print_Area</vt:lpstr>
      <vt:lpstr>'NAV-OSE'!Print_Area</vt:lpstr>
      <vt:lpstr>'NAV-RED'!Print_Area</vt:lpstr>
      <vt:lpstr>'CSRM-EQ'!Print_Titles</vt:lpstr>
      <vt:lpstr>'CSRM-NED'!Print_Titles</vt:lpstr>
      <vt:lpstr>'CSRM-OSE'!Print_Titles</vt:lpstr>
      <vt:lpstr>'CSRM-RED'!Print_Titles</vt:lpstr>
      <vt:lpstr>'EcosystemRestoration-NED'!Print_Titles</vt:lpstr>
      <vt:lpstr>'EcosystemRestoration-NER'!Print_Titles</vt:lpstr>
      <vt:lpstr>'EcosystemRestoration-OSE'!Print_Titles</vt:lpstr>
      <vt:lpstr>'EcosystemRestoration-RED'!Print_Titles</vt:lpstr>
      <vt:lpstr>'FRM-EQ'!Print_Titles</vt:lpstr>
      <vt:lpstr>'FRM-NED'!Print_Titles</vt:lpstr>
      <vt:lpstr>'FRM-OSE'!Print_Titles</vt:lpstr>
      <vt:lpstr>'FRM-RED'!Print_Titles</vt:lpstr>
      <vt:lpstr>'MultipurposeDam-Res-EQ'!Print_Titles</vt:lpstr>
      <vt:lpstr>'MultipurposeDam-Res-NED'!Print_Titles</vt:lpstr>
      <vt:lpstr>'MultipurposeDam-Res-OSE'!Print_Titles</vt:lpstr>
      <vt:lpstr>'MultipurposeDam-Res-RED'!Print_Titles</vt:lpstr>
      <vt:lpstr>'NAV-EQ'!Print_Titles</vt:lpstr>
      <vt:lpstr>'NAV-NED'!Print_Titles</vt:lpstr>
      <vt:lpstr>'NAV-OSE'!Print_Titles</vt:lpstr>
      <vt:lpstr>'NAV-RED'!Print_Titles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Idris.L.Dobbs@usace.army.mil</dc:creator>
  <cp:keywords/>
  <dc:description/>
  <cp:lastModifiedBy>Millstein, Max J CIV USARMY CESAD (USA)</cp:lastModifiedBy>
  <cp:revision/>
  <cp:lastPrinted>2023-09-28T14:44:36Z</cp:lastPrinted>
  <dcterms:created xsi:type="dcterms:W3CDTF">2021-02-28T21:36:49Z</dcterms:created>
  <dcterms:modified xsi:type="dcterms:W3CDTF">2023-10-11T19:11:59Z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0x010100CB6BBAD630C3314BB4A4FBF940D2125C</vt:lpwstr>
  </property>
</Properties>
</file>